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35" i="1" l="1"/>
  <c r="E135" i="1"/>
  <c r="G52" i="2" l="1"/>
  <c r="H52" i="2"/>
  <c r="J22" i="2"/>
  <c r="K22" i="2"/>
  <c r="L22" i="2"/>
  <c r="M22" i="2"/>
  <c r="N22" i="2"/>
  <c r="J24" i="2"/>
  <c r="K24" i="2"/>
  <c r="L24" i="2"/>
  <c r="M24" i="2"/>
  <c r="N24" i="2"/>
  <c r="I24" i="2"/>
  <c r="J25" i="2"/>
  <c r="K25" i="2"/>
  <c r="L25" i="2"/>
  <c r="M25" i="2"/>
  <c r="N25" i="2"/>
  <c r="I25" i="2"/>
  <c r="K82" i="2"/>
  <c r="L82" i="2"/>
  <c r="M82" i="2"/>
  <c r="N82" i="2"/>
  <c r="J82" i="2"/>
  <c r="H29" i="2"/>
  <c r="H20" i="2" s="1"/>
  <c r="G29" i="2"/>
  <c r="I22" i="2"/>
  <c r="J67" i="2"/>
  <c r="K67" i="2"/>
  <c r="L67" i="2"/>
  <c r="M67" i="2"/>
  <c r="N67" i="2"/>
  <c r="I67" i="2"/>
  <c r="J52" i="2"/>
  <c r="K52" i="2"/>
  <c r="L52" i="2"/>
  <c r="M52" i="2"/>
  <c r="N52" i="2"/>
  <c r="I52" i="2"/>
  <c r="J29" i="2"/>
  <c r="J20" i="2" s="1"/>
  <c r="K29" i="2"/>
  <c r="L29" i="2"/>
  <c r="M29" i="2"/>
  <c r="M20" i="2" s="1"/>
  <c r="N29" i="2"/>
  <c r="I29" i="2"/>
  <c r="I20" i="2" s="1"/>
  <c r="F130" i="2"/>
  <c r="E130" i="2"/>
  <c r="J129" i="2"/>
  <c r="K129" i="2" s="1"/>
  <c r="N129" i="2" s="1"/>
  <c r="J128" i="2"/>
  <c r="K128" i="2" s="1"/>
  <c r="F127" i="2"/>
  <c r="E127" i="2"/>
  <c r="F82" i="2"/>
  <c r="E82" i="2"/>
  <c r="J81" i="2"/>
  <c r="K81" i="2" s="1"/>
  <c r="N81" i="2" s="1"/>
  <c r="F81" i="2"/>
  <c r="J79" i="2"/>
  <c r="K79" i="2" s="1"/>
  <c r="F79" i="2"/>
  <c r="F78" i="2" s="1"/>
  <c r="F77" i="2" s="1"/>
  <c r="E78" i="2"/>
  <c r="E77" i="2" s="1"/>
  <c r="J76" i="2"/>
  <c r="K76" i="2" s="1"/>
  <c r="N76" i="2" s="1"/>
  <c r="E73" i="2"/>
  <c r="E72" i="2" s="1"/>
  <c r="E67" i="2" s="1"/>
  <c r="F72" i="2"/>
  <c r="F69" i="2"/>
  <c r="J66" i="2"/>
  <c r="K66" i="2" s="1"/>
  <c r="N66" i="2" s="1"/>
  <c r="F66" i="2"/>
  <c r="J65" i="2"/>
  <c r="K65" i="2" s="1"/>
  <c r="F65" i="2"/>
  <c r="F64" i="2" s="1"/>
  <c r="F63" i="2" s="1"/>
  <c r="E64" i="2"/>
  <c r="E63" i="2" s="1"/>
  <c r="J62" i="2"/>
  <c r="K62" i="2" s="1"/>
  <c r="N62" i="2" s="1"/>
  <c r="E55" i="2"/>
  <c r="N54" i="2"/>
  <c r="K54" i="2"/>
  <c r="J54" i="2"/>
  <c r="F54" i="2"/>
  <c r="J51" i="2"/>
  <c r="K51" i="2" s="1"/>
  <c r="N51" i="2" s="1"/>
  <c r="F51" i="2"/>
  <c r="J46" i="2"/>
  <c r="K46" i="2" s="1"/>
  <c r="N46" i="2" s="1"/>
  <c r="F46" i="2"/>
  <c r="F45" i="2" s="1"/>
  <c r="F44" i="2" s="1"/>
  <c r="E45" i="2"/>
  <c r="E44" i="2" s="1"/>
  <c r="F38" i="2"/>
  <c r="F37" i="2" s="1"/>
  <c r="F25" i="2" s="1"/>
  <c r="E38" i="2"/>
  <c r="E37" i="2" s="1"/>
  <c r="F32" i="2"/>
  <c r="F31" i="2" s="1"/>
  <c r="E32" i="2"/>
  <c r="F27" i="2"/>
  <c r="E27" i="2"/>
  <c r="E23" i="2"/>
  <c r="F22" i="2"/>
  <c r="E22" i="2"/>
  <c r="F130" i="1"/>
  <c r="E130" i="1"/>
  <c r="F127" i="1"/>
  <c r="E127" i="1"/>
  <c r="F82" i="1"/>
  <c r="E82" i="1"/>
  <c r="F81" i="1"/>
  <c r="G81" i="1" s="1"/>
  <c r="J81" i="1" s="1"/>
  <c r="F79" i="1"/>
  <c r="E78" i="1"/>
  <c r="E77" i="1" s="1"/>
  <c r="E73" i="1"/>
  <c r="E72" i="1" s="1"/>
  <c r="F72" i="1"/>
  <c r="F69" i="1"/>
  <c r="F66" i="1"/>
  <c r="G66" i="1" s="1"/>
  <c r="J66" i="1" s="1"/>
  <c r="F65" i="1"/>
  <c r="E64" i="1"/>
  <c r="E63" i="1" s="1"/>
  <c r="E52" i="1" s="1"/>
  <c r="E55" i="1"/>
  <c r="J54" i="1"/>
  <c r="G54" i="1"/>
  <c r="F54" i="1"/>
  <c r="F51" i="1"/>
  <c r="G51" i="1" s="1"/>
  <c r="J51" i="1" s="1"/>
  <c r="F46" i="1"/>
  <c r="E45" i="1"/>
  <c r="E44" i="1" s="1"/>
  <c r="F38" i="1"/>
  <c r="F37" i="1" s="1"/>
  <c r="E38" i="1"/>
  <c r="E37" i="1" s="1"/>
  <c r="F32" i="1"/>
  <c r="F31" i="1" s="1"/>
  <c r="E32" i="1"/>
  <c r="F27" i="1"/>
  <c r="E27" i="1"/>
  <c r="E23" i="1"/>
  <c r="F22" i="1"/>
  <c r="E22" i="1"/>
  <c r="F67" i="2" l="1"/>
  <c r="N20" i="2"/>
  <c r="G20" i="2"/>
  <c r="E52" i="2"/>
  <c r="E28" i="2"/>
  <c r="E25" i="2"/>
  <c r="E29" i="2"/>
  <c r="E19" i="2" s="1"/>
  <c r="F52" i="2"/>
  <c r="J78" i="2"/>
  <c r="J64" i="2"/>
  <c r="J127" i="2"/>
  <c r="L20" i="2"/>
  <c r="F28" i="2"/>
  <c r="F20" i="2" s="1"/>
  <c r="K20" i="2"/>
  <c r="F29" i="2"/>
  <c r="F19" i="2" s="1"/>
  <c r="N65" i="2"/>
  <c r="N64" i="2" s="1"/>
  <c r="K64" i="2"/>
  <c r="N79" i="2"/>
  <c r="N78" i="2" s="1"/>
  <c r="K78" i="2"/>
  <c r="N128" i="2"/>
  <c r="N127" i="2" s="1"/>
  <c r="K127" i="2"/>
  <c r="E67" i="1"/>
  <c r="F25" i="1"/>
  <c r="F45" i="1"/>
  <c r="F44" i="1" s="1"/>
  <c r="F29" i="1" s="1"/>
  <c r="E29" i="1"/>
  <c r="F78" i="1"/>
  <c r="F77" i="1" s="1"/>
  <c r="F67" i="1" s="1"/>
  <c r="E25" i="1"/>
  <c r="E28" i="1"/>
  <c r="F64" i="1"/>
  <c r="F63" i="1" s="1"/>
  <c r="F52" i="1" s="1"/>
  <c r="E20" i="2" l="1"/>
  <c r="E19" i="1"/>
  <c r="E21" i="2"/>
  <c r="F21" i="2"/>
  <c r="E20" i="1"/>
  <c r="E21" i="1" s="1"/>
  <c r="F19" i="1"/>
  <c r="F28" i="1"/>
  <c r="F20" i="1" s="1"/>
  <c r="G76" i="1"/>
  <c r="G62" i="1"/>
  <c r="F21" i="1" l="1"/>
  <c r="J62" i="1"/>
  <c r="J76" i="1"/>
  <c r="G79" i="1" l="1"/>
  <c r="G65" i="1"/>
  <c r="G46" i="1"/>
  <c r="J46" i="1" l="1"/>
  <c r="J65" i="1"/>
  <c r="J64" i="1" s="1"/>
  <c r="G64" i="1"/>
  <c r="J79" i="1"/>
  <c r="J78" i="1" s="1"/>
  <c r="G78" i="1"/>
</calcChain>
</file>

<file path=xl/sharedStrings.xml><?xml version="1.0" encoding="utf-8"?>
<sst xmlns="http://schemas.openxmlformats.org/spreadsheetml/2006/main" count="225" uniqueCount="78">
  <si>
    <t>Приложение 6</t>
  </si>
  <si>
    <t>Код аналитической программной классификации</t>
  </si>
  <si>
    <t>Наименование государственной программы, подпрограммы</t>
  </si>
  <si>
    <t>Источник финансирования</t>
  </si>
  <si>
    <t>Оценка расходов, тыс. рублей</t>
  </si>
  <si>
    <t>2013 год</t>
  </si>
  <si>
    <t>2014 год</t>
  </si>
  <si>
    <t>2018 год</t>
  </si>
  <si>
    <t>2019 год</t>
  </si>
  <si>
    <t>2020 год</t>
  </si>
  <si>
    <t>ГП</t>
  </si>
  <si>
    <t>Пп</t>
  </si>
  <si>
    <t>Всего</t>
  </si>
  <si>
    <t>субсидии из федерального бюджета</t>
  </si>
  <si>
    <t>субвенции из федерального бюджета</t>
  </si>
  <si>
    <r>
      <t>субсидии и субвенции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 федерального бюджета, планируемые к привлечению</t>
    </r>
  </si>
  <si>
    <t>Территориальный фонд обязательного медицинского страхования Удмуртской Республики</t>
  </si>
  <si>
    <t>бюджеты муниципальных образований Удмуртской Республики</t>
  </si>
  <si>
    <t>иные источники</t>
  </si>
  <si>
    <t>всего</t>
  </si>
  <si>
    <t>господдержка муниципальных учреждений</t>
  </si>
  <si>
    <t>господдержка муниципальных работников</t>
  </si>
  <si>
    <t>Доступная среда</t>
  </si>
  <si>
    <t>субсидии и субвенции из федерального бюджета, планируемые к привлечению</t>
  </si>
  <si>
    <t>ФЦП КР гастроли</t>
  </si>
  <si>
    <t>ФЦП КР творческая лаборатория</t>
  </si>
  <si>
    <t>ФЦП КР ткачество</t>
  </si>
  <si>
    <t>ФЦП КР парковая скульптура</t>
  </si>
  <si>
    <t>госучреждения</t>
  </si>
  <si>
    <t>ФЦП гастроли</t>
  </si>
  <si>
    <t>муницучрежедния</t>
  </si>
  <si>
    <t>подключение к интернет</t>
  </si>
  <si>
    <t>комплектование</t>
  </si>
  <si>
    <t>03</t>
  </si>
  <si>
    <t>ФЦП КР МУ</t>
  </si>
  <si>
    <t>ЦПК</t>
  </si>
  <si>
    <t>Аб</t>
  </si>
  <si>
    <t>к Муниципальной программе</t>
  </si>
  <si>
    <t>Отдела культуры Администрации муниципального образования "Юкаменский район"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</si>
  <si>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</si>
  <si>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 xml:space="preserve">Наименование муниципальной программы                  «Развитие культуры на 2015-2020 годы» </t>
  </si>
  <si>
    <t>Ответственный исполнитель муницпальной программы          Отдел культуры Администрации муниципального образования "Юкаменский район"</t>
  </si>
  <si>
    <t>4</t>
  </si>
  <si>
    <t>бюджет Юкаменского района</t>
  </si>
  <si>
    <t>5</t>
  </si>
  <si>
    <t>2021 год</t>
  </si>
  <si>
    <t>"Развитие культуры на 2020-2025 годы"</t>
  </si>
  <si>
    <t>2022 год</t>
  </si>
  <si>
    <t>2023 год</t>
  </si>
  <si>
    <t>2024 год</t>
  </si>
  <si>
    <t>2025 год</t>
  </si>
  <si>
    <t>иные межбюд. транс из бюджета УР</t>
  </si>
  <si>
    <t>Подпрограмма "Организация библиотечного обслуживания населения"</t>
  </si>
  <si>
    <t>Подпрограмма "Организация досуга, предоставление услуг организаций культуры и доступа к музейным фондам"</t>
  </si>
  <si>
    <t>Подпрограмма "Развитие местного народного творчества"</t>
  </si>
  <si>
    <t>Подпрограмма "Создание условий для реализации муниципальной программы"</t>
  </si>
  <si>
    <t>Подпрограмма "Развитие туризма"</t>
  </si>
  <si>
    <t>Муниципальная программа "Развитие культуры на 2020-2025 годы"</t>
  </si>
  <si>
    <t>01</t>
  </si>
  <si>
    <t>02</t>
  </si>
  <si>
    <t>2020-2025 годы</t>
  </si>
  <si>
    <t>3</t>
  </si>
  <si>
    <t>04</t>
  </si>
  <si>
    <t>05</t>
  </si>
  <si>
    <t>субсидии  из федерального бюджета</t>
  </si>
  <si>
    <r>
      <t xml:space="preserve">субсидии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 федерального бюджета</t>
    </r>
  </si>
  <si>
    <t>06</t>
  </si>
  <si>
    <t>субсидии из республиканского бюджета</t>
  </si>
  <si>
    <t>субсидии из  республиканского  бюджета</t>
  </si>
  <si>
    <t>Муниципальная программа "Развитие культуры на 2022-2025 годы"</t>
  </si>
  <si>
    <t>22-2025 годы</t>
  </si>
  <si>
    <t>Подпрограмма "Организация волонтёрского Центра в сфере культуры"</t>
  </si>
  <si>
    <t>Ответственный исполнитель муницпальной программы          Отдел культуры и молодёжной политики Администрации Юкаменского района</t>
  </si>
  <si>
    <t xml:space="preserve">к Муниципальной программе Отдела культуры </t>
  </si>
  <si>
    <t>и молодёжной политики Администрации муниципального образования</t>
  </si>
  <si>
    <t>"Муниципальный округ Юкаменский район Удмуртской Республики"</t>
  </si>
  <si>
    <t>"Развитие культуры на 2022-2025 годы"</t>
  </si>
  <si>
    <t>субсудии из  республиканского 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</si>
</sst>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Alignment="1"/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/>
    <xf numFmtId="0" fontId="0" fillId="0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0" fillId="2" borderId="0" xfId="0" applyFill="1"/>
    <xf numFmtId="0" fontId="3" fillId="2" borderId="0" xfId="0" applyFont="1" applyFill="1" applyAlignment="1"/>
    <xf numFmtId="0" fontId="3" fillId="0" borderId="0" xfId="0" applyFont="1" applyFill="1"/>
    <xf numFmtId="0" fontId="3" fillId="2" borderId="0" xfId="0" applyFont="1" applyFill="1"/>
    <xf numFmtId="0" fontId="4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2" borderId="0" xfId="0" applyFont="1" applyFill="1"/>
    <xf numFmtId="0" fontId="0" fillId="0" borderId="0" xfId="0" applyFont="1" applyFill="1"/>
    <xf numFmtId="0" fontId="0" fillId="0" borderId="1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2" fillId="2" borderId="0" xfId="0" applyFont="1" applyFill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3" borderId="1" xfId="0" applyNumberFormat="1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vertical="top" wrapText="1"/>
    </xf>
    <xf numFmtId="0" fontId="3" fillId="2" borderId="0" xfId="0" applyFont="1" applyFill="1"/>
    <xf numFmtId="0" fontId="3" fillId="2" borderId="0" xfId="0" applyFont="1" applyFill="1" applyAlignment="1"/>
    <xf numFmtId="0" fontId="7" fillId="0" borderId="0" xfId="0" applyFont="1" applyFill="1"/>
    <xf numFmtId="0" fontId="8" fillId="2" borderId="0" xfId="0" applyFont="1" applyFill="1" applyAlignment="1">
      <alignment horizontal="left"/>
    </xf>
    <xf numFmtId="0" fontId="3" fillId="2" borderId="0" xfId="0" applyFont="1" applyFill="1" applyAlignment="1">
      <alignment horizontal="left" wrapText="1"/>
    </xf>
    <xf numFmtId="0" fontId="7" fillId="3" borderId="0" xfId="0" applyFont="1" applyFill="1"/>
    <xf numFmtId="0" fontId="3" fillId="2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1"/>
  <sheetViews>
    <sheetView tabSelected="1" topLeftCell="A13" workbookViewId="0">
      <selection activeCell="J71" sqref="J71"/>
    </sheetView>
  </sheetViews>
  <sheetFormatPr defaultRowHeight="15" x14ac:dyDescent="0.25"/>
  <cols>
    <col min="1" max="1" width="7.28515625" style="3" customWidth="1"/>
    <col min="2" max="2" width="6.85546875" style="3" customWidth="1"/>
    <col min="3" max="3" width="18.5703125" style="3" customWidth="1"/>
    <col min="4" max="4" width="25.28515625" style="3" customWidth="1"/>
    <col min="5" max="5" width="16" style="3" hidden="1" customWidth="1"/>
    <col min="6" max="6" width="19.42578125" style="3" hidden="1" customWidth="1"/>
    <col min="7" max="7" width="13.5703125" style="3" customWidth="1"/>
    <col min="8" max="8" width="13.85546875" style="3" customWidth="1"/>
    <col min="9" max="9" width="14.5703125" style="3" customWidth="1"/>
    <col min="10" max="10" width="15" style="3" customWidth="1"/>
    <col min="11" max="16384" width="9.140625" style="3"/>
  </cols>
  <sheetData>
    <row r="1" spans="1:11" x14ac:dyDescent="0.25">
      <c r="A1" s="28"/>
      <c r="B1" s="28"/>
      <c r="C1" s="28"/>
      <c r="D1" s="28"/>
      <c r="E1" s="28"/>
      <c r="F1" s="28"/>
      <c r="G1" s="28"/>
      <c r="H1" s="28"/>
      <c r="I1" s="28"/>
      <c r="J1" s="28"/>
    </row>
    <row r="2" spans="1:11" x14ac:dyDescent="0.25">
      <c r="A2" s="28"/>
      <c r="B2" s="28"/>
      <c r="C2" s="28"/>
      <c r="D2" s="28"/>
      <c r="E2" s="28"/>
      <c r="F2" s="28"/>
      <c r="G2" s="73" t="s">
        <v>0</v>
      </c>
      <c r="H2" s="73"/>
      <c r="I2" s="73"/>
      <c r="J2" s="73"/>
      <c r="K2" s="73"/>
    </row>
    <row r="3" spans="1:11" x14ac:dyDescent="0.25">
      <c r="A3" s="28"/>
      <c r="B3" s="28"/>
      <c r="C3" s="28"/>
      <c r="D3" s="28"/>
      <c r="E3" s="28"/>
      <c r="F3" s="28"/>
      <c r="G3" s="70" t="s">
        <v>73</v>
      </c>
      <c r="H3" s="70"/>
      <c r="I3" s="70"/>
      <c r="J3" s="70"/>
      <c r="K3" s="70"/>
    </row>
    <row r="4" spans="1:11" x14ac:dyDescent="0.25">
      <c r="A4" s="28"/>
      <c r="B4" s="28"/>
      <c r="C4" s="28"/>
      <c r="D4" s="28"/>
      <c r="E4" s="28"/>
      <c r="F4" s="28"/>
      <c r="G4" s="72" t="s">
        <v>74</v>
      </c>
      <c r="H4" s="72"/>
      <c r="I4" s="72"/>
      <c r="J4" s="72"/>
      <c r="K4" s="72"/>
    </row>
    <row r="5" spans="1:11" ht="15.75" x14ac:dyDescent="0.25">
      <c r="A5" s="58"/>
      <c r="B5" s="58"/>
      <c r="C5" s="58"/>
      <c r="D5" s="58"/>
      <c r="E5" s="58"/>
      <c r="F5" s="59"/>
      <c r="G5" s="68" t="s">
        <v>75</v>
      </c>
      <c r="H5" s="68"/>
      <c r="I5" s="68"/>
      <c r="J5" s="68"/>
      <c r="K5" s="68"/>
    </row>
    <row r="6" spans="1:11" ht="15.75" x14ac:dyDescent="0.25">
      <c r="A6" s="58"/>
      <c r="B6" s="58"/>
      <c r="C6" s="58"/>
      <c r="D6" s="58"/>
      <c r="E6" s="58"/>
      <c r="F6" s="59"/>
      <c r="G6" s="69" t="s">
        <v>76</v>
      </c>
      <c r="H6" s="69"/>
      <c r="I6" s="69"/>
      <c r="J6" s="69"/>
      <c r="K6" s="69"/>
    </row>
    <row r="7" spans="1:11" ht="16.5" customHeight="1" x14ac:dyDescent="0.25">
      <c r="A7" s="58"/>
      <c r="B7" s="58"/>
      <c r="C7" s="58"/>
      <c r="D7" s="58"/>
      <c r="E7" s="58"/>
      <c r="F7" s="59"/>
      <c r="G7" s="70"/>
      <c r="H7" s="70"/>
      <c r="I7" s="70"/>
      <c r="J7" s="70"/>
      <c r="K7" s="70"/>
    </row>
    <row r="8" spans="1:11" ht="15.75" x14ac:dyDescent="0.25">
      <c r="A8" s="58"/>
      <c r="B8" s="58"/>
      <c r="C8" s="58"/>
      <c r="D8" s="58"/>
      <c r="E8" s="58"/>
      <c r="F8" s="59"/>
      <c r="G8" s="71"/>
      <c r="H8" s="71"/>
      <c r="I8" s="71"/>
      <c r="J8" s="71"/>
      <c r="K8" s="71"/>
    </row>
    <row r="9" spans="1:11" ht="15.75" x14ac:dyDescent="0.25">
      <c r="A9" s="58"/>
      <c r="B9" s="57"/>
      <c r="C9" s="57"/>
      <c r="D9" s="57"/>
      <c r="E9" s="57"/>
      <c r="F9" s="59"/>
      <c r="G9" s="68"/>
      <c r="H9" s="68"/>
      <c r="I9" s="68"/>
      <c r="J9" s="68"/>
      <c r="K9" s="68"/>
    </row>
    <row r="10" spans="1:11" x14ac:dyDescent="0.25">
      <c r="A10" s="74" t="s">
        <v>39</v>
      </c>
      <c r="B10" s="74"/>
      <c r="C10" s="74"/>
      <c r="D10" s="74"/>
      <c r="E10" s="74"/>
      <c r="F10" s="74"/>
      <c r="G10" s="74"/>
      <c r="H10" s="74"/>
      <c r="I10" s="74"/>
      <c r="J10" s="74"/>
    </row>
    <row r="11" spans="1:11" ht="15.75" x14ac:dyDescent="0.25">
      <c r="A11" s="1"/>
      <c r="B11" s="5"/>
      <c r="C11" s="5"/>
      <c r="D11" s="5"/>
      <c r="E11" s="5"/>
      <c r="F11" s="5"/>
    </row>
    <row r="12" spans="1:11" x14ac:dyDescent="0.25">
      <c r="A12" s="4" t="s">
        <v>40</v>
      </c>
      <c r="B12" s="4"/>
      <c r="C12" s="4"/>
      <c r="D12" s="4"/>
      <c r="E12" s="4"/>
      <c r="F12" s="4"/>
      <c r="H12" s="3" t="s">
        <v>70</v>
      </c>
    </row>
    <row r="13" spans="1:11" ht="15.75" x14ac:dyDescent="0.25">
      <c r="A13" s="6"/>
      <c r="B13" s="1"/>
      <c r="C13" s="1"/>
      <c r="D13" s="75"/>
      <c r="E13" s="75"/>
      <c r="F13" s="75"/>
    </row>
    <row r="14" spans="1:11" x14ac:dyDescent="0.25">
      <c r="A14" s="4" t="s">
        <v>72</v>
      </c>
      <c r="B14" s="4"/>
      <c r="C14" s="4"/>
      <c r="D14" s="4"/>
      <c r="E14" s="4"/>
      <c r="F14" s="4"/>
      <c r="J14" s="28"/>
    </row>
    <row r="15" spans="1:11" x14ac:dyDescent="0.25">
      <c r="A15" s="7"/>
    </row>
    <row r="16" spans="1:11" x14ac:dyDescent="0.25">
      <c r="A16" s="66" t="s">
        <v>1</v>
      </c>
      <c r="B16" s="66"/>
      <c r="C16" s="66" t="s">
        <v>2</v>
      </c>
      <c r="D16" s="66" t="s">
        <v>3</v>
      </c>
      <c r="E16" s="66" t="s">
        <v>4</v>
      </c>
      <c r="F16" s="66"/>
      <c r="G16" s="66"/>
      <c r="H16" s="66"/>
      <c r="I16" s="66"/>
      <c r="J16" s="66"/>
    </row>
    <row r="17" spans="1:10" ht="42.75" customHeight="1" x14ac:dyDescent="0.25">
      <c r="A17" s="66"/>
      <c r="B17" s="66"/>
      <c r="C17" s="66"/>
      <c r="D17" s="66"/>
      <c r="E17" s="66" t="s">
        <v>5</v>
      </c>
      <c r="F17" s="66" t="s">
        <v>6</v>
      </c>
      <c r="G17" s="76" t="s">
        <v>47</v>
      </c>
      <c r="H17" s="77" t="s">
        <v>48</v>
      </c>
      <c r="I17" s="25"/>
      <c r="J17" s="66" t="s">
        <v>50</v>
      </c>
    </row>
    <row r="18" spans="1:10" x14ac:dyDescent="0.25">
      <c r="A18" s="8" t="s">
        <v>10</v>
      </c>
      <c r="B18" s="8" t="s">
        <v>11</v>
      </c>
      <c r="C18" s="66"/>
      <c r="D18" s="66"/>
      <c r="E18" s="66"/>
      <c r="F18" s="66"/>
      <c r="G18" s="76"/>
      <c r="H18" s="78"/>
      <c r="I18" s="26" t="s">
        <v>49</v>
      </c>
      <c r="J18" s="66"/>
    </row>
    <row r="19" spans="1:10" x14ac:dyDescent="0.25">
      <c r="A19" s="8"/>
      <c r="B19" s="8"/>
      <c r="C19" s="8"/>
      <c r="D19" s="8"/>
      <c r="E19" s="9" t="e">
        <f>E29+E52+E67+E82+E90+E104+E117</f>
        <v>#REF!</v>
      </c>
      <c r="F19" s="9" t="e">
        <f>F29+F52+F67+F82+F90+F104+F117</f>
        <v>#REF!</v>
      </c>
      <c r="G19" s="23"/>
      <c r="H19" s="23"/>
      <c r="I19" s="23"/>
      <c r="J19" s="23"/>
    </row>
    <row r="20" spans="1:10" x14ac:dyDescent="0.25">
      <c r="A20" s="64" t="s">
        <v>33</v>
      </c>
      <c r="B20" s="64"/>
      <c r="C20" s="67" t="s">
        <v>69</v>
      </c>
      <c r="D20" s="10" t="s">
        <v>12</v>
      </c>
      <c r="E20" s="11" t="e">
        <f>E22+E25+E27+E28+E23</f>
        <v>#REF!</v>
      </c>
      <c r="F20" s="11" t="e">
        <f t="shared" ref="F20" si="0">F22+F25+F27+F28</f>
        <v>#REF!</v>
      </c>
      <c r="G20" s="17">
        <v>41849.699999999997</v>
      </c>
      <c r="H20" s="62">
        <v>39411</v>
      </c>
      <c r="I20" s="11">
        <v>39241</v>
      </c>
      <c r="J20" s="11">
        <v>39045.800000000003</v>
      </c>
    </row>
    <row r="21" spans="1:10" x14ac:dyDescent="0.25">
      <c r="A21" s="64"/>
      <c r="B21" s="64"/>
      <c r="C21" s="67"/>
      <c r="D21" s="10"/>
      <c r="E21" s="11" t="e">
        <f>E19-E20</f>
        <v>#REF!</v>
      </c>
      <c r="F21" s="11" t="e">
        <f t="shared" ref="F21" si="1">F19-F20</f>
        <v>#REF!</v>
      </c>
      <c r="G21" s="42"/>
      <c r="H21" s="63"/>
      <c r="I21" s="24"/>
      <c r="J21" s="24"/>
    </row>
    <row r="22" spans="1:10" ht="30" x14ac:dyDescent="0.25">
      <c r="A22" s="64"/>
      <c r="B22" s="64"/>
      <c r="C22" s="67"/>
      <c r="D22" s="52" t="s">
        <v>43</v>
      </c>
      <c r="E22" s="17">
        <f>E30+E53+E68+E83+E91+E105+E118</f>
        <v>705159.7</v>
      </c>
      <c r="F22" s="17">
        <f>F30+F53+F68+F83+F91+F105+F118</f>
        <v>602136.4</v>
      </c>
      <c r="G22" s="17">
        <v>40808.699999999997</v>
      </c>
      <c r="H22" s="62">
        <v>38079.5</v>
      </c>
      <c r="I22" s="11">
        <v>38009.5</v>
      </c>
      <c r="J22" s="11">
        <v>38007.800000000003</v>
      </c>
    </row>
    <row r="23" spans="1:10" ht="30" hidden="1" customHeight="1" x14ac:dyDescent="0.25">
      <c r="A23" s="64"/>
      <c r="B23" s="64"/>
      <c r="C23" s="67"/>
      <c r="D23" s="10" t="s">
        <v>13</v>
      </c>
      <c r="E23" s="11">
        <f>E31+E54+E69+E84+E92+E107+E120</f>
        <v>7030</v>
      </c>
      <c r="F23" s="11"/>
      <c r="G23" s="17"/>
      <c r="H23" s="62"/>
      <c r="I23" s="11"/>
      <c r="J23" s="11"/>
    </row>
    <row r="24" spans="1:10" ht="48" customHeight="1" x14ac:dyDescent="0.25">
      <c r="A24" s="64"/>
      <c r="B24" s="64"/>
      <c r="C24" s="67"/>
      <c r="D24" s="60" t="s">
        <v>68</v>
      </c>
      <c r="E24" s="11">
        <v>1233.9000000000001</v>
      </c>
      <c r="F24" s="11">
        <v>737.6</v>
      </c>
      <c r="G24" s="42">
        <v>196.1</v>
      </c>
      <c r="H24" s="62">
        <v>334</v>
      </c>
      <c r="I24" s="11">
        <v>234</v>
      </c>
      <c r="J24" s="11">
        <v>197.2</v>
      </c>
    </row>
    <row r="25" spans="1:10" ht="34.5" customHeight="1" x14ac:dyDescent="0.25">
      <c r="A25" s="64"/>
      <c r="B25" s="64"/>
      <c r="C25" s="67"/>
      <c r="D25" s="54" t="s">
        <v>65</v>
      </c>
      <c r="E25" s="11">
        <f>E37+E60+E72+E86+E94+E110+E123</f>
        <v>6100</v>
      </c>
      <c r="F25" s="11">
        <f>F37+F60+F72+F86+F94+F110+F123</f>
        <v>200</v>
      </c>
      <c r="G25" s="17">
        <v>844.9</v>
      </c>
      <c r="H25" s="11">
        <v>997.5</v>
      </c>
      <c r="I25" s="11">
        <v>997.5</v>
      </c>
      <c r="J25" s="11">
        <v>840.8</v>
      </c>
    </row>
    <row r="26" spans="1:10" ht="75" hidden="1" x14ac:dyDescent="0.25">
      <c r="A26" s="64"/>
      <c r="B26" s="64"/>
      <c r="C26" s="67"/>
      <c r="D26" s="10" t="s">
        <v>16</v>
      </c>
      <c r="E26" s="11"/>
      <c r="F26" s="11"/>
      <c r="G26" s="11"/>
      <c r="H26" s="11"/>
      <c r="I26" s="11"/>
      <c r="J26" s="11"/>
    </row>
    <row r="27" spans="1:10" ht="45" hidden="1" x14ac:dyDescent="0.25">
      <c r="A27" s="64"/>
      <c r="B27" s="64"/>
      <c r="C27" s="67"/>
      <c r="D27" s="10" t="s">
        <v>17</v>
      </c>
      <c r="E27" s="11" t="e">
        <f>#REF!+E62+E76+E88+E99+E112+E125</f>
        <v>#REF!</v>
      </c>
      <c r="F27" s="11" t="e">
        <f>#REF!+F62+F76+F88+F99+F112+F125</f>
        <v>#REF!</v>
      </c>
      <c r="G27" s="11"/>
      <c r="H27" s="11"/>
      <c r="I27" s="11"/>
      <c r="J27" s="11"/>
    </row>
    <row r="28" spans="1:10" ht="19.5" customHeight="1" x14ac:dyDescent="0.25">
      <c r="A28" s="64"/>
      <c r="B28" s="64"/>
      <c r="C28" s="67"/>
      <c r="D28" s="10" t="s">
        <v>18</v>
      </c>
      <c r="E28" s="11">
        <f>E44+E63+E89+E113+E126+E100+E77</f>
        <v>382108.2</v>
      </c>
      <c r="F28" s="11">
        <f>F44+F63+F89+F113+F126+F100+F77</f>
        <v>401713.61000000004</v>
      </c>
      <c r="G28" s="11"/>
      <c r="H28" s="11"/>
      <c r="I28" s="11"/>
      <c r="J28" s="11"/>
    </row>
    <row r="29" spans="1:10" x14ac:dyDescent="0.25">
      <c r="A29" s="64" t="s">
        <v>33</v>
      </c>
      <c r="B29" s="64" t="s">
        <v>58</v>
      </c>
      <c r="C29" s="65" t="s">
        <v>52</v>
      </c>
      <c r="D29" s="10" t="s">
        <v>19</v>
      </c>
      <c r="E29" s="11" t="e">
        <f>E30+E37+#REF!+#REF!+E44+E31</f>
        <v>#REF!</v>
      </c>
      <c r="F29" s="11" t="e">
        <f>F30+F37+#REF!+#REF!+F44+F31</f>
        <v>#REF!</v>
      </c>
      <c r="G29" s="17">
        <v>7079.6</v>
      </c>
      <c r="H29" s="11">
        <v>7420.6</v>
      </c>
      <c r="I29" s="11">
        <v>7420.6</v>
      </c>
      <c r="J29" s="11">
        <v>7389.1</v>
      </c>
    </row>
    <row r="30" spans="1:10" ht="30" x14ac:dyDescent="0.25">
      <c r="A30" s="64"/>
      <c r="B30" s="64"/>
      <c r="C30" s="65"/>
      <c r="D30" s="13" t="s">
        <v>43</v>
      </c>
      <c r="E30" s="14">
        <v>495397.3</v>
      </c>
      <c r="F30" s="14">
        <v>402550.3</v>
      </c>
      <c r="G30" s="17">
        <v>7047.5</v>
      </c>
      <c r="H30" s="11">
        <v>7389.1</v>
      </c>
      <c r="I30" s="11">
        <v>7389.1</v>
      </c>
      <c r="J30" s="11">
        <v>7389.1</v>
      </c>
    </row>
    <row r="31" spans="1:10" ht="30" hidden="1" x14ac:dyDescent="0.25">
      <c r="A31" s="64"/>
      <c r="B31" s="64"/>
      <c r="C31" s="65"/>
      <c r="D31" s="10" t="s">
        <v>13</v>
      </c>
      <c r="E31" s="12">
        <v>2500</v>
      </c>
      <c r="F31" s="12">
        <f t="shared" ref="F31" si="2">F32</f>
        <v>0</v>
      </c>
      <c r="G31" s="12"/>
      <c r="H31" s="12"/>
      <c r="I31" s="12"/>
      <c r="J31" s="12"/>
    </row>
    <row r="32" spans="1:10" hidden="1" x14ac:dyDescent="0.25">
      <c r="A32" s="64"/>
      <c r="B32" s="64"/>
      <c r="C32" s="65"/>
      <c r="D32" s="10"/>
      <c r="E32" s="12">
        <f>E33+E34+E35</f>
        <v>3965</v>
      </c>
      <c r="F32" s="12">
        <f t="shared" ref="F32" si="3">F33+F34+F35</f>
        <v>0</v>
      </c>
      <c r="G32" s="12"/>
      <c r="H32" s="12"/>
      <c r="I32" s="12"/>
      <c r="J32" s="12"/>
    </row>
    <row r="33" spans="1:10" ht="45" hidden="1" x14ac:dyDescent="0.25">
      <c r="A33" s="64"/>
      <c r="B33" s="64"/>
      <c r="C33" s="65"/>
      <c r="D33" s="10" t="s">
        <v>20</v>
      </c>
      <c r="E33" s="15">
        <v>1600</v>
      </c>
      <c r="F33" s="12">
        <v>0</v>
      </c>
      <c r="G33" s="11"/>
      <c r="H33" s="11"/>
      <c r="I33" s="11"/>
      <c r="J33" s="11"/>
    </row>
    <row r="34" spans="1:10" ht="45" hidden="1" x14ac:dyDescent="0.25">
      <c r="A34" s="64"/>
      <c r="B34" s="64"/>
      <c r="C34" s="65"/>
      <c r="D34" s="10" t="s">
        <v>21</v>
      </c>
      <c r="E34" s="15">
        <v>900</v>
      </c>
      <c r="F34" s="12">
        <v>0</v>
      </c>
      <c r="G34" s="11"/>
      <c r="H34" s="11"/>
      <c r="I34" s="11"/>
      <c r="J34" s="11"/>
    </row>
    <row r="35" spans="1:10" hidden="1" x14ac:dyDescent="0.25">
      <c r="A35" s="64"/>
      <c r="B35" s="64"/>
      <c r="C35" s="65"/>
      <c r="D35" s="10" t="s">
        <v>22</v>
      </c>
      <c r="E35" s="12">
        <v>1465</v>
      </c>
      <c r="F35" s="12"/>
      <c r="G35" s="11"/>
      <c r="H35" s="11"/>
      <c r="I35" s="11"/>
      <c r="J35" s="11"/>
    </row>
    <row r="36" spans="1:10" ht="46.5" customHeight="1" x14ac:dyDescent="0.25">
      <c r="A36" s="64"/>
      <c r="B36" s="64"/>
      <c r="C36" s="65"/>
      <c r="D36" s="61" t="s">
        <v>77</v>
      </c>
      <c r="E36" s="12"/>
      <c r="F36" s="12"/>
      <c r="G36" s="17">
        <v>6.1</v>
      </c>
      <c r="H36" s="11">
        <v>6</v>
      </c>
      <c r="I36" s="11">
        <v>6</v>
      </c>
      <c r="J36" s="11">
        <v>0</v>
      </c>
    </row>
    <row r="37" spans="1:10" ht="30" x14ac:dyDescent="0.25">
      <c r="A37" s="64"/>
      <c r="B37" s="64"/>
      <c r="C37" s="65"/>
      <c r="D37" s="53" t="s">
        <v>64</v>
      </c>
      <c r="E37" s="12">
        <f>E38</f>
        <v>5700</v>
      </c>
      <c r="F37" s="12">
        <f t="shared" ref="F37" si="4">F38</f>
        <v>200</v>
      </c>
      <c r="G37" s="14">
        <v>26</v>
      </c>
      <c r="H37" s="12">
        <v>25.5</v>
      </c>
      <c r="I37" s="12">
        <v>25.5</v>
      </c>
      <c r="J37" s="12">
        <v>0</v>
      </c>
    </row>
    <row r="38" spans="1:10" hidden="1" x14ac:dyDescent="0.25">
      <c r="A38" s="64"/>
      <c r="B38" s="64"/>
      <c r="C38" s="65"/>
      <c r="D38" s="10"/>
      <c r="E38" s="12">
        <f t="shared" ref="E38:F38" si="5">SUM(E39:E43)</f>
        <v>5700</v>
      </c>
      <c r="F38" s="12">
        <f t="shared" si="5"/>
        <v>200</v>
      </c>
      <c r="G38" s="12"/>
      <c r="H38" s="12"/>
      <c r="I38" s="12"/>
      <c r="J38" s="12"/>
    </row>
    <row r="39" spans="1:10" hidden="1" x14ac:dyDescent="0.25">
      <c r="A39" s="64"/>
      <c r="B39" s="64"/>
      <c r="C39" s="65"/>
      <c r="D39" s="10" t="s">
        <v>24</v>
      </c>
      <c r="E39" s="12">
        <v>300</v>
      </c>
      <c r="F39" s="12"/>
      <c r="G39" s="11"/>
      <c r="H39" s="11"/>
      <c r="I39" s="11"/>
      <c r="J39" s="11"/>
    </row>
    <row r="40" spans="1:10" ht="30" hidden="1" x14ac:dyDescent="0.25">
      <c r="A40" s="64"/>
      <c r="B40" s="64"/>
      <c r="C40" s="65"/>
      <c r="D40" s="10" t="s">
        <v>25</v>
      </c>
      <c r="E40" s="12">
        <v>400</v>
      </c>
      <c r="F40" s="12"/>
      <c r="G40" s="11"/>
      <c r="H40" s="11"/>
      <c r="I40" s="11"/>
      <c r="J40" s="11"/>
    </row>
    <row r="41" spans="1:10" hidden="1" x14ac:dyDescent="0.25">
      <c r="A41" s="64"/>
      <c r="B41" s="64"/>
      <c r="C41" s="65"/>
      <c r="D41" s="10" t="s">
        <v>26</v>
      </c>
      <c r="E41" s="12">
        <v>500</v>
      </c>
      <c r="F41" s="12"/>
      <c r="G41" s="11"/>
      <c r="H41" s="11"/>
      <c r="I41" s="11"/>
      <c r="J41" s="11"/>
    </row>
    <row r="42" spans="1:10" ht="30" hidden="1" x14ac:dyDescent="0.25">
      <c r="A42" s="64"/>
      <c r="B42" s="64"/>
      <c r="C42" s="65"/>
      <c r="D42" s="10" t="s">
        <v>27</v>
      </c>
      <c r="E42" s="12">
        <v>400</v>
      </c>
      <c r="F42" s="12">
        <v>200</v>
      </c>
      <c r="G42" s="11"/>
      <c r="H42" s="11"/>
      <c r="I42" s="11"/>
      <c r="J42" s="11"/>
    </row>
    <row r="43" spans="1:10" hidden="1" x14ac:dyDescent="0.25">
      <c r="A43" s="64"/>
      <c r="B43" s="64"/>
      <c r="C43" s="65"/>
      <c r="D43" s="10" t="s">
        <v>26</v>
      </c>
      <c r="E43" s="12">
        <v>4100</v>
      </c>
      <c r="F43" s="12"/>
      <c r="G43" s="11"/>
      <c r="H43" s="11"/>
      <c r="I43" s="11"/>
      <c r="J43" s="11"/>
    </row>
    <row r="44" spans="1:10" x14ac:dyDescent="0.25">
      <c r="A44" s="64"/>
      <c r="B44" s="64"/>
      <c r="C44" s="65"/>
      <c r="D44" s="10" t="s">
        <v>18</v>
      </c>
      <c r="E44" s="12">
        <f>E45</f>
        <v>327614.59999999998</v>
      </c>
      <c r="F44" s="12">
        <f t="shared" ref="F44" si="6">F45</f>
        <v>344075.33</v>
      </c>
      <c r="G44" s="12"/>
      <c r="H44" s="12"/>
      <c r="I44" s="12"/>
      <c r="J44" s="12"/>
    </row>
    <row r="45" spans="1:10" hidden="1" x14ac:dyDescent="0.25">
      <c r="A45" s="16"/>
      <c r="B45" s="16"/>
      <c r="C45" s="10"/>
      <c r="D45" s="10"/>
      <c r="E45" s="12">
        <f>SUM(E46:E51)</f>
        <v>327614.59999999998</v>
      </c>
      <c r="F45" s="12">
        <f t="shared" ref="F45" si="7">SUM(F46:F51)</f>
        <v>344075.33</v>
      </c>
      <c r="G45" s="12"/>
      <c r="H45" s="12"/>
      <c r="I45" s="12"/>
      <c r="J45" s="12"/>
    </row>
    <row r="46" spans="1:10" hidden="1" x14ac:dyDescent="0.25">
      <c r="A46" s="16"/>
      <c r="B46" s="16"/>
      <c r="C46" s="10"/>
      <c r="D46" s="10" t="s">
        <v>28</v>
      </c>
      <c r="E46" s="12">
        <v>242564.7</v>
      </c>
      <c r="F46" s="12">
        <f t="shared" ref="F46" si="8">E46*1.05</f>
        <v>254692.93500000003</v>
      </c>
      <c r="G46" s="12" t="e">
        <f>#REF!*1.05</f>
        <v>#REF!</v>
      </c>
      <c r="H46" s="12"/>
      <c r="I46" s="12"/>
      <c r="J46" s="12" t="e">
        <f>G46*1.05</f>
        <v>#REF!</v>
      </c>
    </row>
    <row r="47" spans="1:10" hidden="1" x14ac:dyDescent="0.25">
      <c r="A47" s="16"/>
      <c r="B47" s="16"/>
      <c r="C47" s="10"/>
      <c r="D47" s="10" t="s">
        <v>29</v>
      </c>
      <c r="E47" s="12">
        <v>-300</v>
      </c>
      <c r="F47" s="12">
        <v>-300</v>
      </c>
      <c r="G47" s="12">
        <v>-300</v>
      </c>
      <c r="H47" s="12"/>
      <c r="I47" s="12"/>
      <c r="J47" s="12">
        <v>-300</v>
      </c>
    </row>
    <row r="48" spans="1:10" ht="30" hidden="1" x14ac:dyDescent="0.25">
      <c r="A48" s="16"/>
      <c r="B48" s="16"/>
      <c r="C48" s="10"/>
      <c r="D48" s="10" t="s">
        <v>25</v>
      </c>
      <c r="E48" s="12">
        <v>-400</v>
      </c>
      <c r="F48" s="12">
        <v>-400</v>
      </c>
      <c r="G48" s="12">
        <v>-400</v>
      </c>
      <c r="H48" s="12"/>
      <c r="I48" s="12"/>
      <c r="J48" s="12">
        <v>-400</v>
      </c>
    </row>
    <row r="49" spans="1:10" hidden="1" x14ac:dyDescent="0.25">
      <c r="A49" s="16"/>
      <c r="B49" s="16"/>
      <c r="C49" s="10"/>
      <c r="D49" s="10" t="s">
        <v>26</v>
      </c>
      <c r="E49" s="12">
        <v>-500</v>
      </c>
      <c r="F49" s="12">
        <v>-500</v>
      </c>
      <c r="G49" s="12">
        <v>-500</v>
      </c>
      <c r="H49" s="12"/>
      <c r="I49" s="12"/>
      <c r="J49" s="12">
        <v>-500</v>
      </c>
    </row>
    <row r="50" spans="1:10" ht="30" hidden="1" x14ac:dyDescent="0.25">
      <c r="A50" s="16"/>
      <c r="B50" s="16"/>
      <c r="C50" s="10"/>
      <c r="D50" s="10" t="s">
        <v>27</v>
      </c>
      <c r="E50" s="12">
        <v>-400</v>
      </c>
      <c r="F50" s="12">
        <v>-400</v>
      </c>
      <c r="G50" s="12">
        <v>-400</v>
      </c>
      <c r="H50" s="12"/>
      <c r="I50" s="12"/>
      <c r="J50" s="12">
        <v>-400</v>
      </c>
    </row>
    <row r="51" spans="1:10" hidden="1" x14ac:dyDescent="0.25">
      <c r="A51" s="16"/>
      <c r="B51" s="16"/>
      <c r="C51" s="10"/>
      <c r="D51" s="10" t="s">
        <v>30</v>
      </c>
      <c r="E51" s="12">
        <v>86649.9</v>
      </c>
      <c r="F51" s="12">
        <f t="shared" ref="F51" si="9">E51*1.05</f>
        <v>90982.395000000004</v>
      </c>
      <c r="G51" s="12" t="e">
        <f>#REF!*1.05</f>
        <v>#REF!</v>
      </c>
      <c r="H51" s="12"/>
      <c r="I51" s="12"/>
      <c r="J51" s="12" t="e">
        <f>G51*1.05</f>
        <v>#REF!</v>
      </c>
    </row>
    <row r="52" spans="1:10" x14ac:dyDescent="0.25">
      <c r="A52" s="64" t="s">
        <v>33</v>
      </c>
      <c r="B52" s="64" t="s">
        <v>59</v>
      </c>
      <c r="C52" s="65" t="s">
        <v>53</v>
      </c>
      <c r="D52" s="10" t="s">
        <v>19</v>
      </c>
      <c r="E52" s="11">
        <f>E53+E62+E63+E54</f>
        <v>411346.30000000005</v>
      </c>
      <c r="F52" s="11">
        <f>F53+F62+F63+F54</f>
        <v>416203.44500000001</v>
      </c>
      <c r="G52" s="17">
        <v>31139.8</v>
      </c>
      <c r="H52" s="17">
        <v>28914.6</v>
      </c>
      <c r="I52" s="17">
        <v>28914.6</v>
      </c>
      <c r="J52" s="17">
        <v>28915.3</v>
      </c>
    </row>
    <row r="53" spans="1:10" ht="30" x14ac:dyDescent="0.25">
      <c r="A53" s="64"/>
      <c r="B53" s="64"/>
      <c r="C53" s="65"/>
      <c r="D53" s="13" t="s">
        <v>43</v>
      </c>
      <c r="E53" s="17">
        <v>67481.399999999994</v>
      </c>
      <c r="F53" s="17">
        <v>76538</v>
      </c>
      <c r="G53" s="42">
        <v>31129.8</v>
      </c>
      <c r="H53" s="17">
        <v>28914.6</v>
      </c>
      <c r="I53" s="17">
        <v>28914.6</v>
      </c>
      <c r="J53" s="17">
        <v>28915.3</v>
      </c>
    </row>
    <row r="54" spans="1:10" ht="35.25" hidden="1" customHeight="1" x14ac:dyDescent="0.25">
      <c r="A54" s="64"/>
      <c r="B54" s="64"/>
      <c r="C54" s="65"/>
      <c r="D54" s="10" t="s">
        <v>13</v>
      </c>
      <c r="E54" s="11">
        <v>4530</v>
      </c>
      <c r="F54" s="11">
        <f t="shared" ref="F54:J54" si="10">F55</f>
        <v>0</v>
      </c>
      <c r="G54" s="17">
        <f t="shared" si="10"/>
        <v>0</v>
      </c>
      <c r="H54" s="17"/>
      <c r="I54" s="11"/>
      <c r="J54" s="11">
        <f t="shared" si="10"/>
        <v>0</v>
      </c>
    </row>
    <row r="55" spans="1:10" hidden="1" x14ac:dyDescent="0.25">
      <c r="A55" s="64"/>
      <c r="B55" s="64"/>
      <c r="C55" s="65"/>
      <c r="D55" s="10"/>
      <c r="E55" s="11">
        <f>SUM(E56:E58)</f>
        <v>4530</v>
      </c>
      <c r="F55" s="11"/>
      <c r="G55" s="17"/>
      <c r="H55" s="17"/>
      <c r="I55" s="11"/>
      <c r="J55" s="11"/>
    </row>
    <row r="56" spans="1:10" ht="22.5" hidden="1" customHeight="1" x14ac:dyDescent="0.25">
      <c r="A56" s="64"/>
      <c r="B56" s="64"/>
      <c r="C56" s="65"/>
      <c r="D56" s="10" t="s">
        <v>31</v>
      </c>
      <c r="E56" s="11">
        <v>803</v>
      </c>
      <c r="F56" s="11"/>
      <c r="G56" s="17"/>
      <c r="H56" s="17"/>
      <c r="I56" s="11"/>
      <c r="J56" s="11"/>
    </row>
    <row r="57" spans="1:10" hidden="1" x14ac:dyDescent="0.25">
      <c r="A57" s="64"/>
      <c r="B57" s="64"/>
      <c r="C57" s="65"/>
      <c r="D57" s="10" t="s">
        <v>32</v>
      </c>
      <c r="E57" s="11">
        <v>3727</v>
      </c>
      <c r="F57" s="11"/>
      <c r="G57" s="17"/>
      <c r="H57" s="17"/>
      <c r="I57" s="11"/>
      <c r="J57" s="11"/>
    </row>
    <row r="58" spans="1:10" hidden="1" x14ac:dyDescent="0.25">
      <c r="A58" s="64"/>
      <c r="B58" s="64"/>
      <c r="C58" s="65"/>
      <c r="D58" s="10" t="s">
        <v>22</v>
      </c>
      <c r="E58" s="11">
        <v>0</v>
      </c>
      <c r="F58" s="11"/>
      <c r="G58" s="17"/>
      <c r="H58" s="17"/>
      <c r="I58" s="11"/>
      <c r="J58" s="11"/>
    </row>
    <row r="59" spans="1:10" ht="43.5" customHeight="1" x14ac:dyDescent="0.25">
      <c r="A59" s="64"/>
      <c r="B59" s="64"/>
      <c r="C59" s="65"/>
      <c r="D59" s="60" t="s">
        <v>67</v>
      </c>
      <c r="E59" s="11"/>
      <c r="F59" s="11"/>
      <c r="G59" s="17">
        <v>10</v>
      </c>
      <c r="H59" s="17"/>
      <c r="I59" s="11"/>
      <c r="J59" s="11"/>
    </row>
    <row r="60" spans="1:10" ht="33" customHeight="1" x14ac:dyDescent="0.25">
      <c r="A60" s="64"/>
      <c r="B60" s="64"/>
      <c r="C60" s="65"/>
      <c r="D60" s="53" t="s">
        <v>64</v>
      </c>
      <c r="E60" s="11"/>
      <c r="F60" s="11"/>
      <c r="G60" s="11"/>
      <c r="H60" s="11"/>
      <c r="I60" s="11"/>
      <c r="J60" s="11"/>
    </row>
    <row r="61" spans="1:10" ht="75" hidden="1" x14ac:dyDescent="0.25">
      <c r="A61" s="64"/>
      <c r="B61" s="64"/>
      <c r="C61" s="65"/>
      <c r="D61" s="10" t="s">
        <v>16</v>
      </c>
      <c r="E61" s="11"/>
      <c r="F61" s="11"/>
      <c r="G61" s="11"/>
      <c r="H61" s="11"/>
      <c r="I61" s="11"/>
      <c r="J61" s="11"/>
    </row>
    <row r="62" spans="1:10" ht="45" hidden="1" x14ac:dyDescent="0.25">
      <c r="A62" s="64"/>
      <c r="B62" s="64"/>
      <c r="C62" s="65"/>
      <c r="D62" s="10" t="s">
        <v>17</v>
      </c>
      <c r="E62" s="11">
        <v>332724</v>
      </c>
      <c r="F62" s="11">
        <v>332724</v>
      </c>
      <c r="G62" s="12" t="e">
        <f>#REF!*1.05</f>
        <v>#REF!</v>
      </c>
      <c r="H62" s="12"/>
      <c r="I62" s="12"/>
      <c r="J62" s="12" t="e">
        <f>G62*1.05</f>
        <v>#REF!</v>
      </c>
    </row>
    <row r="63" spans="1:10" ht="33" customHeight="1" x14ac:dyDescent="0.25">
      <c r="A63" s="64"/>
      <c r="B63" s="64"/>
      <c r="C63" s="65"/>
      <c r="D63" s="27" t="s">
        <v>51</v>
      </c>
      <c r="E63" s="11">
        <f>E64</f>
        <v>6610.9</v>
      </c>
      <c r="F63" s="11">
        <f t="shared" ref="F63" si="11">F64</f>
        <v>6941.4450000000006</v>
      </c>
      <c r="G63" s="11"/>
      <c r="H63" s="11"/>
      <c r="I63" s="11"/>
      <c r="J63" s="11"/>
    </row>
    <row r="64" spans="1:10" hidden="1" x14ac:dyDescent="0.25">
      <c r="A64" s="16"/>
      <c r="B64" s="16"/>
      <c r="C64" s="10"/>
      <c r="D64" s="10"/>
      <c r="E64" s="11">
        <f>SUM(E65:E66)</f>
        <v>6610.9</v>
      </c>
      <c r="F64" s="11">
        <f t="shared" ref="F64:J64" si="12">SUM(F65:F66)</f>
        <v>6941.4450000000006</v>
      </c>
      <c r="G64" s="11" t="e">
        <f t="shared" si="12"/>
        <v>#REF!</v>
      </c>
      <c r="H64" s="11"/>
      <c r="I64" s="11"/>
      <c r="J64" s="11" t="e">
        <f t="shared" si="12"/>
        <v>#REF!</v>
      </c>
    </row>
    <row r="65" spans="1:10" hidden="1" x14ac:dyDescent="0.25">
      <c r="A65" s="16"/>
      <c r="B65" s="16"/>
      <c r="C65" s="10"/>
      <c r="D65" s="10" t="s">
        <v>28</v>
      </c>
      <c r="E65" s="11">
        <v>2610.8000000000002</v>
      </c>
      <c r="F65" s="11">
        <f>E65*1.05</f>
        <v>2741.34</v>
      </c>
      <c r="G65" s="11" t="e">
        <f>#REF!*1.05</f>
        <v>#REF!</v>
      </c>
      <c r="H65" s="11"/>
      <c r="I65" s="11"/>
      <c r="J65" s="11" t="e">
        <f>G65*1.05</f>
        <v>#REF!</v>
      </c>
    </row>
    <row r="66" spans="1:10" hidden="1" x14ac:dyDescent="0.25">
      <c r="A66" s="16"/>
      <c r="B66" s="16"/>
      <c r="C66" s="10"/>
      <c r="D66" s="10" t="s">
        <v>30</v>
      </c>
      <c r="E66" s="11">
        <v>4000.1</v>
      </c>
      <c r="F66" s="11">
        <f>E66*1.05</f>
        <v>4200.1050000000005</v>
      </c>
      <c r="G66" s="11" t="e">
        <f>#REF!*1.05</f>
        <v>#REF!</v>
      </c>
      <c r="H66" s="11"/>
      <c r="I66" s="11"/>
      <c r="J66" s="11" t="e">
        <f>G66*1.05</f>
        <v>#REF!</v>
      </c>
    </row>
    <row r="67" spans="1:10" x14ac:dyDescent="0.25">
      <c r="A67" s="64" t="s">
        <v>33</v>
      </c>
      <c r="B67" s="64" t="s">
        <v>33</v>
      </c>
      <c r="C67" s="65" t="s">
        <v>54</v>
      </c>
      <c r="D67" s="10" t="s">
        <v>12</v>
      </c>
      <c r="E67" s="11">
        <f>E68+E72+E76+E77</f>
        <v>228012.7</v>
      </c>
      <c r="F67" s="11">
        <f>F68+F72+F76+F77</f>
        <v>209270.13500000001</v>
      </c>
      <c r="G67" s="11">
        <v>716.7</v>
      </c>
      <c r="H67" s="11">
        <v>60</v>
      </c>
      <c r="I67" s="11">
        <v>0</v>
      </c>
      <c r="J67" s="11">
        <v>0</v>
      </c>
    </row>
    <row r="68" spans="1:10" ht="30" x14ac:dyDescent="0.25">
      <c r="A68" s="64"/>
      <c r="B68" s="64"/>
      <c r="C68" s="65"/>
      <c r="D68" s="13" t="s">
        <v>43</v>
      </c>
      <c r="E68" s="17">
        <v>126702</v>
      </c>
      <c r="F68" s="17">
        <v>105545.3</v>
      </c>
      <c r="G68" s="11">
        <v>716.7</v>
      </c>
      <c r="H68" s="11">
        <v>60</v>
      </c>
      <c r="I68" s="11">
        <v>0</v>
      </c>
      <c r="J68" s="11">
        <v>0</v>
      </c>
    </row>
    <row r="69" spans="1:10" ht="30" hidden="1" x14ac:dyDescent="0.25">
      <c r="A69" s="64"/>
      <c r="B69" s="64"/>
      <c r="C69" s="65"/>
      <c r="D69" s="10" t="s">
        <v>13</v>
      </c>
      <c r="E69" s="11">
        <v>0</v>
      </c>
      <c r="F69" s="11">
        <f t="shared" ref="F69" si="13">F70</f>
        <v>0</v>
      </c>
      <c r="G69" s="11"/>
      <c r="H69" s="11"/>
      <c r="I69" s="11"/>
      <c r="J69" s="11"/>
    </row>
    <row r="70" spans="1:10" hidden="1" x14ac:dyDescent="0.25">
      <c r="A70" s="64"/>
      <c r="B70" s="64"/>
      <c r="C70" s="65"/>
      <c r="D70" s="10" t="s">
        <v>22</v>
      </c>
      <c r="E70" s="11">
        <v>1262.5</v>
      </c>
      <c r="F70" s="11"/>
      <c r="G70" s="11"/>
      <c r="H70" s="11"/>
      <c r="I70" s="11"/>
      <c r="J70" s="11"/>
    </row>
    <row r="71" spans="1:10" ht="44.25" customHeight="1" x14ac:dyDescent="0.25">
      <c r="A71" s="64"/>
      <c r="B71" s="64"/>
      <c r="C71" s="65"/>
      <c r="D71" s="61" t="s">
        <v>67</v>
      </c>
      <c r="E71" s="11"/>
      <c r="F71" s="11"/>
      <c r="G71" s="11"/>
      <c r="H71" s="11"/>
      <c r="I71" s="11"/>
      <c r="J71" s="11"/>
    </row>
    <row r="72" spans="1:10" ht="36" customHeight="1" x14ac:dyDescent="0.25">
      <c r="A72" s="64"/>
      <c r="B72" s="64"/>
      <c r="C72" s="65"/>
      <c r="D72" s="53" t="s">
        <v>64</v>
      </c>
      <c r="E72" s="11">
        <f>E73</f>
        <v>400</v>
      </c>
      <c r="F72" s="11">
        <f t="shared" ref="F72" si="14">F74</f>
        <v>0</v>
      </c>
      <c r="G72" s="11"/>
      <c r="H72" s="11"/>
      <c r="I72" s="11"/>
      <c r="J72" s="11"/>
    </row>
    <row r="73" spans="1:10" hidden="1" x14ac:dyDescent="0.25">
      <c r="A73" s="64"/>
      <c r="B73" s="64"/>
      <c r="C73" s="65"/>
      <c r="D73" s="10"/>
      <c r="E73" s="11">
        <f>SUM(E74:E74)</f>
        <v>400</v>
      </c>
      <c r="F73" s="11"/>
      <c r="G73" s="11"/>
      <c r="H73" s="11"/>
      <c r="I73" s="11"/>
      <c r="J73" s="11"/>
    </row>
    <row r="74" spans="1:10" hidden="1" x14ac:dyDescent="0.25">
      <c r="A74" s="64"/>
      <c r="B74" s="64"/>
      <c r="C74" s="65"/>
      <c r="D74" s="10" t="s">
        <v>34</v>
      </c>
      <c r="E74" s="11">
        <v>400</v>
      </c>
      <c r="F74" s="11"/>
      <c r="G74" s="11"/>
      <c r="H74" s="11"/>
      <c r="I74" s="11"/>
      <c r="J74" s="11"/>
    </row>
    <row r="75" spans="1:10" ht="75" hidden="1" x14ac:dyDescent="0.25">
      <c r="A75" s="64"/>
      <c r="B75" s="64"/>
      <c r="C75" s="65"/>
      <c r="D75" s="10" t="s">
        <v>16</v>
      </c>
      <c r="E75" s="11"/>
      <c r="F75" s="11"/>
      <c r="G75" s="11"/>
      <c r="H75" s="11"/>
      <c r="I75" s="11"/>
      <c r="J75" s="11"/>
    </row>
    <row r="76" spans="1:10" ht="45" hidden="1" x14ac:dyDescent="0.25">
      <c r="A76" s="64"/>
      <c r="B76" s="64"/>
      <c r="C76" s="65"/>
      <c r="D76" s="10" t="s">
        <v>17</v>
      </c>
      <c r="E76" s="11">
        <v>53028</v>
      </c>
      <c r="F76" s="11">
        <v>53028</v>
      </c>
      <c r="G76" s="12" t="e">
        <f>#REF!*1.05</f>
        <v>#REF!</v>
      </c>
      <c r="H76" s="12"/>
      <c r="I76" s="12"/>
      <c r="J76" s="12" t="e">
        <f>G76*1.05</f>
        <v>#REF!</v>
      </c>
    </row>
    <row r="77" spans="1:10" ht="22.5" customHeight="1" x14ac:dyDescent="0.25">
      <c r="A77" s="64"/>
      <c r="B77" s="64"/>
      <c r="C77" s="65"/>
      <c r="D77" s="10" t="s">
        <v>18</v>
      </c>
      <c r="E77" s="11">
        <f>E78</f>
        <v>47882.7</v>
      </c>
      <c r="F77" s="11">
        <f t="shared" ref="F77" si="15">F78</f>
        <v>50696.835000000006</v>
      </c>
      <c r="G77" s="11"/>
      <c r="H77" s="11"/>
      <c r="I77" s="11"/>
      <c r="J77" s="11"/>
    </row>
    <row r="78" spans="1:10" hidden="1" x14ac:dyDescent="0.25">
      <c r="A78" s="16"/>
      <c r="B78" s="16"/>
      <c r="C78" s="10"/>
      <c r="D78" s="10"/>
      <c r="E78" s="11">
        <f>SUM(E79:E81)</f>
        <v>47882.7</v>
      </c>
      <c r="F78" s="11">
        <f t="shared" ref="F78:J78" si="16">SUM(F79:F81)</f>
        <v>50696.835000000006</v>
      </c>
      <c r="G78" s="11" t="e">
        <f t="shared" si="16"/>
        <v>#REF!</v>
      </c>
      <c r="H78" s="11"/>
      <c r="I78" s="11"/>
      <c r="J78" s="11" t="e">
        <f t="shared" si="16"/>
        <v>#REF!</v>
      </c>
    </row>
    <row r="79" spans="1:10" hidden="1" x14ac:dyDescent="0.25">
      <c r="A79" s="16"/>
      <c r="B79" s="16"/>
      <c r="C79" s="10"/>
      <c r="D79" s="10" t="s">
        <v>28</v>
      </c>
      <c r="E79" s="11">
        <v>36057.1</v>
      </c>
      <c r="F79" s="11">
        <f>E79*1.05</f>
        <v>37859.955000000002</v>
      </c>
      <c r="G79" s="11" t="e">
        <f>#REF!*1.05</f>
        <v>#REF!</v>
      </c>
      <c r="H79" s="11"/>
      <c r="I79" s="11"/>
      <c r="J79" s="11" t="e">
        <f>G79*1.05</f>
        <v>#REF!</v>
      </c>
    </row>
    <row r="80" spans="1:10" hidden="1" x14ac:dyDescent="0.25">
      <c r="A80" s="16"/>
      <c r="B80" s="16"/>
      <c r="C80" s="10"/>
      <c r="D80" s="10" t="s">
        <v>34</v>
      </c>
      <c r="E80" s="11">
        <v>-400</v>
      </c>
      <c r="F80" s="11"/>
      <c r="G80" s="11"/>
      <c r="H80" s="11"/>
      <c r="I80" s="11"/>
      <c r="J80" s="11"/>
    </row>
    <row r="81" spans="1:10" hidden="1" x14ac:dyDescent="0.25">
      <c r="A81" s="16"/>
      <c r="B81" s="16"/>
      <c r="C81" s="10"/>
      <c r="D81" s="10" t="s">
        <v>30</v>
      </c>
      <c r="E81" s="11">
        <v>12225.6</v>
      </c>
      <c r="F81" s="11">
        <f>E81*1.05</f>
        <v>12836.880000000001</v>
      </c>
      <c r="G81" s="11" t="e">
        <f>#REF!*1.05</f>
        <v>#REF!</v>
      </c>
      <c r="H81" s="11"/>
      <c r="I81" s="11"/>
      <c r="J81" s="11" t="e">
        <f>G81*1.05</f>
        <v>#REF!</v>
      </c>
    </row>
    <row r="82" spans="1:10" x14ac:dyDescent="0.25">
      <c r="A82" s="64" t="s">
        <v>33</v>
      </c>
      <c r="B82" s="64" t="s">
        <v>62</v>
      </c>
      <c r="C82" s="65" t="s">
        <v>55</v>
      </c>
      <c r="D82" s="10" t="s">
        <v>12</v>
      </c>
      <c r="E82" s="11">
        <f>E83</f>
        <v>15579</v>
      </c>
      <c r="F82" s="11">
        <f t="shared" ref="F82" si="17">F83</f>
        <v>17502.8</v>
      </c>
      <c r="G82" s="17">
        <v>2719.7</v>
      </c>
      <c r="H82" s="62">
        <v>3011.8</v>
      </c>
      <c r="I82" s="17">
        <v>2901.8</v>
      </c>
      <c r="J82" s="17">
        <v>2736.4</v>
      </c>
    </row>
    <row r="83" spans="1:10" ht="30" x14ac:dyDescent="0.25">
      <c r="A83" s="64"/>
      <c r="B83" s="64"/>
      <c r="C83" s="65"/>
      <c r="D83" s="13" t="s">
        <v>43</v>
      </c>
      <c r="E83" s="17">
        <v>15579</v>
      </c>
      <c r="F83" s="17">
        <v>17502.8</v>
      </c>
      <c r="G83" s="17">
        <v>1710.8</v>
      </c>
      <c r="H83" s="62">
        <v>1711.8</v>
      </c>
      <c r="I83" s="17">
        <v>1701.8</v>
      </c>
      <c r="J83" s="17">
        <v>1698.4</v>
      </c>
    </row>
    <row r="84" spans="1:10" ht="30" hidden="1" x14ac:dyDescent="0.25">
      <c r="A84" s="64"/>
      <c r="B84" s="64"/>
      <c r="C84" s="65"/>
      <c r="D84" s="10" t="s">
        <v>13</v>
      </c>
      <c r="E84" s="11"/>
      <c r="F84" s="11"/>
      <c r="G84" s="11"/>
      <c r="H84" s="62"/>
      <c r="I84" s="11"/>
      <c r="J84" s="11"/>
    </row>
    <row r="85" spans="1:10" ht="45.75" customHeight="1" x14ac:dyDescent="0.25">
      <c r="A85" s="64"/>
      <c r="B85" s="64"/>
      <c r="C85" s="65"/>
      <c r="D85" s="61" t="s">
        <v>67</v>
      </c>
      <c r="E85" s="11"/>
      <c r="F85" s="11"/>
      <c r="G85" s="17">
        <v>190</v>
      </c>
      <c r="H85" s="62">
        <v>328</v>
      </c>
      <c r="I85" s="11">
        <v>228</v>
      </c>
      <c r="J85" s="11">
        <v>197.2</v>
      </c>
    </row>
    <row r="86" spans="1:10" ht="36" customHeight="1" x14ac:dyDescent="0.25">
      <c r="A86" s="64"/>
      <c r="B86" s="64"/>
      <c r="C86" s="65"/>
      <c r="D86" s="61" t="s">
        <v>13</v>
      </c>
      <c r="E86" s="11"/>
      <c r="F86" s="11"/>
      <c r="G86" s="11">
        <v>818.9</v>
      </c>
      <c r="H86" s="11">
        <v>972</v>
      </c>
      <c r="I86" s="11">
        <v>972</v>
      </c>
      <c r="J86" s="11">
        <v>840.8</v>
      </c>
    </row>
    <row r="87" spans="1:10" ht="75" hidden="1" x14ac:dyDescent="0.25">
      <c r="A87" s="64"/>
      <c r="B87" s="64"/>
      <c r="C87" s="65"/>
      <c r="D87" s="10" t="s">
        <v>16</v>
      </c>
      <c r="E87" s="11"/>
      <c r="F87" s="11"/>
      <c r="G87" s="11"/>
      <c r="H87" s="11"/>
      <c r="I87" s="11"/>
      <c r="J87" s="11"/>
    </row>
    <row r="88" spans="1:10" ht="45" hidden="1" x14ac:dyDescent="0.25">
      <c r="A88" s="64"/>
      <c r="B88" s="64"/>
      <c r="C88" s="65"/>
      <c r="D88" s="10" t="s">
        <v>17</v>
      </c>
      <c r="E88" s="11"/>
      <c r="F88" s="11"/>
      <c r="G88" s="11"/>
      <c r="H88" s="11"/>
      <c r="I88" s="11"/>
      <c r="J88" s="11"/>
    </row>
    <row r="89" spans="1:10" ht="18.75" customHeight="1" x14ac:dyDescent="0.25">
      <c r="A89" s="64"/>
      <c r="B89" s="64"/>
      <c r="C89" s="65"/>
      <c r="D89" s="10" t="s">
        <v>18</v>
      </c>
      <c r="E89" s="11"/>
      <c r="F89" s="11"/>
      <c r="G89" s="11"/>
      <c r="H89" s="11"/>
      <c r="I89" s="11"/>
      <c r="J89" s="11"/>
    </row>
    <row r="90" spans="1:10" hidden="1" x14ac:dyDescent="0.25">
      <c r="A90" s="64"/>
      <c r="B90" s="64"/>
      <c r="C90" s="65"/>
      <c r="D90" s="10"/>
      <c r="E90" s="17"/>
      <c r="F90" s="17"/>
      <c r="G90" s="17"/>
      <c r="H90" s="17"/>
      <c r="I90" s="17"/>
      <c r="J90" s="17"/>
    </row>
    <row r="91" spans="1:10" hidden="1" x14ac:dyDescent="0.25">
      <c r="A91" s="64"/>
      <c r="B91" s="64"/>
      <c r="C91" s="65"/>
      <c r="D91" s="13"/>
      <c r="E91" s="17"/>
      <c r="F91" s="17"/>
      <c r="G91" s="17"/>
      <c r="H91" s="17"/>
      <c r="I91" s="17"/>
      <c r="J91" s="17"/>
    </row>
    <row r="92" spans="1:10" hidden="1" x14ac:dyDescent="0.25">
      <c r="A92" s="64"/>
      <c r="B92" s="64"/>
      <c r="C92" s="65"/>
      <c r="D92" s="10"/>
      <c r="E92" s="11"/>
      <c r="F92" s="11"/>
      <c r="G92" s="11"/>
      <c r="H92" s="11"/>
      <c r="I92" s="11"/>
      <c r="J92" s="11"/>
    </row>
    <row r="93" spans="1:10" hidden="1" x14ac:dyDescent="0.25">
      <c r="A93" s="64"/>
      <c r="B93" s="64"/>
      <c r="C93" s="65"/>
      <c r="D93" s="10"/>
      <c r="E93" s="11"/>
      <c r="F93" s="11"/>
      <c r="G93" s="11"/>
      <c r="H93" s="11"/>
      <c r="I93" s="11"/>
      <c r="J93" s="11"/>
    </row>
    <row r="94" spans="1:10" hidden="1" x14ac:dyDescent="0.25">
      <c r="A94" s="64"/>
      <c r="B94" s="64"/>
      <c r="C94" s="65"/>
      <c r="D94" s="10"/>
      <c r="E94" s="11"/>
      <c r="F94" s="11"/>
      <c r="G94" s="11"/>
      <c r="H94" s="11"/>
      <c r="I94" s="11"/>
      <c r="J94" s="11"/>
    </row>
    <row r="95" spans="1:10" hidden="1" x14ac:dyDescent="0.25">
      <c r="A95" s="64"/>
      <c r="B95" s="64"/>
      <c r="C95" s="65"/>
      <c r="D95" s="10"/>
      <c r="E95" s="11"/>
      <c r="F95" s="11"/>
      <c r="G95" s="11"/>
      <c r="H95" s="11"/>
      <c r="I95" s="11"/>
      <c r="J95" s="11"/>
    </row>
    <row r="96" spans="1:10" hidden="1" x14ac:dyDescent="0.25">
      <c r="A96" s="64"/>
      <c r="B96" s="64"/>
      <c r="C96" s="65"/>
      <c r="D96" s="10"/>
      <c r="E96" s="11"/>
      <c r="F96" s="11"/>
      <c r="G96" s="11"/>
      <c r="H96" s="11"/>
      <c r="I96" s="11"/>
      <c r="J96" s="11"/>
    </row>
    <row r="97" spans="1:10" hidden="1" x14ac:dyDescent="0.25">
      <c r="A97" s="64"/>
      <c r="B97" s="64"/>
      <c r="C97" s="65"/>
      <c r="D97" s="10"/>
      <c r="E97" s="11"/>
      <c r="F97" s="11"/>
      <c r="G97" s="11"/>
      <c r="H97" s="11"/>
      <c r="I97" s="11"/>
      <c r="J97" s="11"/>
    </row>
    <row r="98" spans="1:10" hidden="1" x14ac:dyDescent="0.25">
      <c r="A98" s="64"/>
      <c r="B98" s="64"/>
      <c r="C98" s="65"/>
      <c r="D98" s="10"/>
      <c r="E98" s="11"/>
      <c r="F98" s="11"/>
      <c r="G98" s="11"/>
      <c r="H98" s="11"/>
      <c r="I98" s="11"/>
      <c r="J98" s="11"/>
    </row>
    <row r="99" spans="1:10" hidden="1" x14ac:dyDescent="0.25">
      <c r="A99" s="64"/>
      <c r="B99" s="64"/>
      <c r="C99" s="65"/>
      <c r="D99" s="10"/>
      <c r="E99" s="11"/>
      <c r="F99" s="11"/>
      <c r="G99" s="11"/>
      <c r="H99" s="11"/>
      <c r="I99" s="11"/>
      <c r="J99" s="11"/>
    </row>
    <row r="100" spans="1:10" hidden="1" x14ac:dyDescent="0.25">
      <c r="A100" s="64"/>
      <c r="B100" s="64"/>
      <c r="C100" s="65"/>
      <c r="D100" s="10"/>
      <c r="E100" s="11"/>
      <c r="F100" s="11"/>
      <c r="G100" s="11"/>
      <c r="H100" s="11"/>
      <c r="I100" s="11"/>
      <c r="J100" s="11"/>
    </row>
    <row r="101" spans="1:10" hidden="1" x14ac:dyDescent="0.25">
      <c r="A101" s="16"/>
      <c r="B101" s="16"/>
      <c r="C101" s="10"/>
      <c r="D101" s="10"/>
      <c r="E101" s="11"/>
      <c r="F101" s="11"/>
      <c r="G101" s="11"/>
      <c r="H101" s="11"/>
      <c r="I101" s="11"/>
      <c r="J101" s="11"/>
    </row>
    <row r="102" spans="1:10" hidden="1" x14ac:dyDescent="0.25">
      <c r="A102" s="16"/>
      <c r="B102" s="16"/>
      <c r="C102" s="10"/>
      <c r="D102" s="10"/>
      <c r="E102" s="11"/>
      <c r="F102" s="11"/>
      <c r="G102" s="11"/>
      <c r="H102" s="11"/>
      <c r="I102" s="11"/>
      <c r="J102" s="11"/>
    </row>
    <row r="103" spans="1:10" hidden="1" x14ac:dyDescent="0.25">
      <c r="A103" s="16"/>
      <c r="B103" s="16"/>
      <c r="C103" s="10"/>
      <c r="D103" s="10"/>
      <c r="E103" s="11"/>
      <c r="F103" s="11"/>
      <c r="G103" s="11"/>
      <c r="H103" s="11"/>
      <c r="I103" s="11"/>
      <c r="J103" s="11"/>
    </row>
    <row r="104" spans="1:10" hidden="1" x14ac:dyDescent="0.25">
      <c r="A104" s="64"/>
      <c r="B104" s="64"/>
      <c r="C104" s="65"/>
      <c r="D104" s="10"/>
      <c r="E104" s="11"/>
      <c r="F104" s="11"/>
      <c r="G104" s="11"/>
      <c r="H104" s="11"/>
      <c r="I104" s="11"/>
      <c r="J104" s="11"/>
    </row>
    <row r="105" spans="1:10" hidden="1" x14ac:dyDescent="0.25">
      <c r="A105" s="64"/>
      <c r="B105" s="64"/>
      <c r="C105" s="65"/>
      <c r="D105" s="10"/>
      <c r="E105" s="17"/>
      <c r="F105" s="17"/>
      <c r="G105" s="17"/>
      <c r="H105" s="17"/>
      <c r="I105" s="17"/>
      <c r="J105" s="17"/>
    </row>
    <row r="106" spans="1:10" hidden="1" x14ac:dyDescent="0.25">
      <c r="A106" s="64"/>
      <c r="B106" s="64"/>
      <c r="C106" s="65"/>
      <c r="D106" s="10"/>
      <c r="E106" s="11"/>
      <c r="F106" s="11"/>
      <c r="G106" s="11"/>
      <c r="H106" s="11"/>
      <c r="I106" s="11"/>
      <c r="J106" s="11"/>
    </row>
    <row r="107" spans="1:10" hidden="1" x14ac:dyDescent="0.25">
      <c r="A107" s="64"/>
      <c r="B107" s="64"/>
      <c r="C107" s="65"/>
      <c r="D107" s="10"/>
      <c r="E107" s="11"/>
      <c r="F107" s="11"/>
      <c r="G107" s="11"/>
      <c r="H107" s="11"/>
      <c r="I107" s="11"/>
      <c r="J107" s="11"/>
    </row>
    <row r="108" spans="1:10" hidden="1" x14ac:dyDescent="0.25">
      <c r="A108" s="64"/>
      <c r="B108" s="64"/>
      <c r="C108" s="65"/>
      <c r="D108" s="10"/>
      <c r="E108" s="11"/>
      <c r="F108" s="11"/>
      <c r="G108" s="11"/>
      <c r="H108" s="11"/>
      <c r="I108" s="11"/>
      <c r="J108" s="11"/>
    </row>
    <row r="109" spans="1:10" hidden="1" x14ac:dyDescent="0.25">
      <c r="A109" s="64"/>
      <c r="B109" s="64"/>
      <c r="C109" s="65"/>
      <c r="D109" s="10"/>
      <c r="E109" s="11"/>
      <c r="F109" s="11"/>
      <c r="G109" s="11"/>
      <c r="H109" s="11"/>
      <c r="I109" s="11"/>
      <c r="J109" s="11"/>
    </row>
    <row r="110" spans="1:10" hidden="1" x14ac:dyDescent="0.25">
      <c r="A110" s="64"/>
      <c r="B110" s="64"/>
      <c r="C110" s="65"/>
      <c r="D110" s="10"/>
      <c r="E110" s="11"/>
      <c r="F110" s="11"/>
      <c r="G110" s="11"/>
      <c r="H110" s="11"/>
      <c r="I110" s="11"/>
      <c r="J110" s="11"/>
    </row>
    <row r="111" spans="1:10" hidden="1" x14ac:dyDescent="0.25">
      <c r="A111" s="64"/>
      <c r="B111" s="64"/>
      <c r="C111" s="65"/>
      <c r="D111" s="10"/>
      <c r="E111" s="11"/>
      <c r="F111" s="11"/>
      <c r="G111" s="11"/>
      <c r="H111" s="11"/>
      <c r="I111" s="11"/>
      <c r="J111" s="11"/>
    </row>
    <row r="112" spans="1:10" hidden="1" x14ac:dyDescent="0.25">
      <c r="A112" s="64"/>
      <c r="B112" s="64"/>
      <c r="C112" s="65"/>
      <c r="D112" s="10"/>
      <c r="E112" s="11"/>
      <c r="F112" s="11"/>
      <c r="G112" s="11"/>
      <c r="H112" s="11"/>
      <c r="I112" s="11"/>
      <c r="J112" s="11"/>
    </row>
    <row r="113" spans="1:10" hidden="1" x14ac:dyDescent="0.25">
      <c r="A113" s="64"/>
      <c r="B113" s="64"/>
      <c r="C113" s="65"/>
      <c r="D113" s="10"/>
      <c r="E113" s="11"/>
      <c r="F113" s="11"/>
      <c r="G113" s="12"/>
      <c r="H113" s="12"/>
      <c r="I113" s="12"/>
      <c r="J113" s="12"/>
    </row>
    <row r="114" spans="1:10" hidden="1" x14ac:dyDescent="0.25">
      <c r="A114" s="16"/>
      <c r="B114" s="16"/>
      <c r="C114" s="10"/>
      <c r="D114" s="10"/>
      <c r="E114" s="11"/>
      <c r="F114" s="11"/>
      <c r="G114" s="11"/>
      <c r="H114" s="11"/>
      <c r="I114" s="11"/>
      <c r="J114" s="11"/>
    </row>
    <row r="115" spans="1:10" hidden="1" x14ac:dyDescent="0.25">
      <c r="A115" s="16"/>
      <c r="B115" s="16"/>
      <c r="C115" s="10"/>
      <c r="D115" s="10"/>
      <c r="E115" s="11"/>
      <c r="F115" s="11"/>
      <c r="G115" s="11"/>
      <c r="H115" s="11"/>
      <c r="I115" s="11"/>
      <c r="J115" s="11"/>
    </row>
    <row r="116" spans="1:10" hidden="1" x14ac:dyDescent="0.25">
      <c r="A116" s="16"/>
      <c r="B116" s="16"/>
      <c r="C116" s="10"/>
      <c r="D116" s="10"/>
      <c r="E116" s="11"/>
      <c r="F116" s="11"/>
      <c r="G116" s="11"/>
      <c r="H116" s="11"/>
      <c r="I116" s="11"/>
      <c r="J116" s="11"/>
    </row>
    <row r="117" spans="1:10" hidden="1" x14ac:dyDescent="0.25">
      <c r="A117" s="64"/>
      <c r="B117" s="64"/>
      <c r="C117" s="65"/>
      <c r="D117" s="10"/>
      <c r="E117" s="11"/>
      <c r="F117" s="11"/>
      <c r="G117" s="11"/>
      <c r="H117" s="11"/>
      <c r="I117" s="11"/>
      <c r="J117" s="11"/>
    </row>
    <row r="118" spans="1:10" hidden="1" x14ac:dyDescent="0.25">
      <c r="A118" s="64"/>
      <c r="B118" s="64"/>
      <c r="C118" s="65"/>
      <c r="D118" s="13"/>
      <c r="E118" s="17"/>
      <c r="F118" s="17"/>
      <c r="G118" s="17"/>
      <c r="H118" s="17"/>
      <c r="I118" s="17"/>
      <c r="J118" s="17"/>
    </row>
    <row r="119" spans="1:10" hidden="1" x14ac:dyDescent="0.25">
      <c r="A119" s="64"/>
      <c r="B119" s="64"/>
      <c r="C119" s="65"/>
      <c r="D119" s="10"/>
      <c r="E119" s="11"/>
      <c r="F119" s="11"/>
      <c r="G119" s="11"/>
      <c r="H119" s="11"/>
      <c r="I119" s="11"/>
      <c r="J119" s="11"/>
    </row>
    <row r="120" spans="1:10" hidden="1" x14ac:dyDescent="0.25">
      <c r="A120" s="64"/>
      <c r="B120" s="64"/>
      <c r="C120" s="65"/>
      <c r="D120" s="10"/>
      <c r="E120" s="11"/>
      <c r="F120" s="11"/>
      <c r="G120" s="11"/>
      <c r="H120" s="11"/>
      <c r="I120" s="11"/>
      <c r="J120" s="11"/>
    </row>
    <row r="121" spans="1:10" hidden="1" x14ac:dyDescent="0.25">
      <c r="A121" s="64"/>
      <c r="B121" s="64"/>
      <c r="C121" s="65"/>
      <c r="D121" s="10"/>
      <c r="E121" s="11"/>
      <c r="F121" s="11"/>
      <c r="G121" s="11"/>
      <c r="H121" s="11"/>
      <c r="I121" s="11"/>
      <c r="J121" s="11"/>
    </row>
    <row r="122" spans="1:10" hidden="1" x14ac:dyDescent="0.25">
      <c r="A122" s="64"/>
      <c r="B122" s="64"/>
      <c r="C122" s="65"/>
      <c r="D122" s="10"/>
      <c r="E122" s="11"/>
      <c r="F122" s="11"/>
      <c r="G122" s="11"/>
      <c r="H122" s="11"/>
      <c r="I122" s="11"/>
      <c r="J122" s="11"/>
    </row>
    <row r="123" spans="1:10" hidden="1" x14ac:dyDescent="0.25">
      <c r="A123" s="64"/>
      <c r="B123" s="64"/>
      <c r="C123" s="65"/>
      <c r="D123" s="10"/>
      <c r="E123" s="11"/>
      <c r="F123" s="11"/>
      <c r="G123" s="11"/>
      <c r="H123" s="11"/>
      <c r="I123" s="11"/>
      <c r="J123" s="11"/>
    </row>
    <row r="124" spans="1:10" hidden="1" x14ac:dyDescent="0.25">
      <c r="A124" s="64"/>
      <c r="B124" s="64"/>
      <c r="C124" s="65"/>
      <c r="D124" s="10"/>
      <c r="E124" s="11"/>
      <c r="F124" s="11"/>
      <c r="G124" s="11"/>
      <c r="H124" s="11"/>
      <c r="I124" s="11"/>
      <c r="J124" s="11"/>
    </row>
    <row r="125" spans="1:10" hidden="1" x14ac:dyDescent="0.25">
      <c r="A125" s="64"/>
      <c r="B125" s="64"/>
      <c r="C125" s="65"/>
      <c r="D125" s="10"/>
      <c r="E125" s="11"/>
      <c r="F125" s="11"/>
      <c r="G125" s="11"/>
      <c r="H125" s="11"/>
      <c r="I125" s="11"/>
      <c r="J125" s="11"/>
    </row>
    <row r="126" spans="1:10" hidden="1" x14ac:dyDescent="0.25">
      <c r="A126" s="64"/>
      <c r="B126" s="64"/>
      <c r="C126" s="65"/>
      <c r="D126" s="10"/>
      <c r="E126" s="11"/>
      <c r="F126" s="11"/>
      <c r="G126" s="11"/>
      <c r="H126" s="11"/>
      <c r="I126" s="11"/>
      <c r="J126" s="11"/>
    </row>
    <row r="127" spans="1:10" hidden="1" x14ac:dyDescent="0.25">
      <c r="A127" s="16"/>
      <c r="B127" s="16"/>
      <c r="C127" s="10"/>
      <c r="D127" s="10"/>
      <c r="E127" s="18">
        <f>SUM(E128:E129)</f>
        <v>7471.7999999999993</v>
      </c>
      <c r="F127" s="18">
        <f t="shared" ref="F127" si="18">SUM(F128:F129)</f>
        <v>6650</v>
      </c>
      <c r="G127" s="18"/>
      <c r="H127" s="18"/>
      <c r="I127" s="18"/>
      <c r="J127" s="18"/>
    </row>
    <row r="128" spans="1:10" hidden="1" x14ac:dyDescent="0.25">
      <c r="A128" s="19"/>
      <c r="B128" s="20"/>
      <c r="C128" s="20"/>
      <c r="D128" s="20" t="s">
        <v>35</v>
      </c>
      <c r="E128" s="18">
        <v>3278.4</v>
      </c>
      <c r="F128" s="18">
        <v>2750</v>
      </c>
      <c r="G128" s="18"/>
      <c r="H128" s="18"/>
      <c r="I128" s="18"/>
      <c r="J128" s="18"/>
    </row>
    <row r="129" spans="1:10" hidden="1" x14ac:dyDescent="0.25">
      <c r="A129" s="20"/>
      <c r="B129" s="20"/>
      <c r="C129" s="20"/>
      <c r="D129" s="20" t="s">
        <v>36</v>
      </c>
      <c r="E129" s="18">
        <v>4193.3999999999996</v>
      </c>
      <c r="F129" s="18">
        <v>3900</v>
      </c>
      <c r="G129" s="18"/>
      <c r="H129" s="18"/>
      <c r="I129" s="18"/>
      <c r="J129" s="18"/>
    </row>
    <row r="130" spans="1:10" x14ac:dyDescent="0.25">
      <c r="A130" s="64" t="s">
        <v>33</v>
      </c>
      <c r="B130" s="64" t="s">
        <v>63</v>
      </c>
      <c r="C130" s="65" t="s">
        <v>56</v>
      </c>
      <c r="D130" s="21" t="s">
        <v>12</v>
      </c>
      <c r="E130" s="11">
        <f>E131</f>
        <v>15579</v>
      </c>
      <c r="F130" s="11">
        <f t="shared" ref="F130" si="19">F131</f>
        <v>17502.8</v>
      </c>
      <c r="G130" s="11">
        <v>200</v>
      </c>
      <c r="H130" s="11">
        <v>0</v>
      </c>
      <c r="I130" s="11">
        <v>0</v>
      </c>
      <c r="J130" s="11">
        <v>0</v>
      </c>
    </row>
    <row r="131" spans="1:10" ht="30" x14ac:dyDescent="0.25">
      <c r="A131" s="64"/>
      <c r="B131" s="64"/>
      <c r="C131" s="65"/>
      <c r="D131" s="22" t="s">
        <v>43</v>
      </c>
      <c r="E131" s="17">
        <v>15579</v>
      </c>
      <c r="F131" s="17">
        <v>17502.8</v>
      </c>
      <c r="G131" s="17">
        <v>200</v>
      </c>
      <c r="H131" s="17">
        <v>0</v>
      </c>
      <c r="I131" s="17">
        <v>0</v>
      </c>
      <c r="J131" s="17">
        <v>0</v>
      </c>
    </row>
    <row r="132" spans="1:10" ht="45" x14ac:dyDescent="0.25">
      <c r="A132" s="64"/>
      <c r="B132" s="64"/>
      <c r="C132" s="65"/>
      <c r="D132" s="61" t="s">
        <v>67</v>
      </c>
      <c r="E132" s="11"/>
      <c r="F132" s="11"/>
      <c r="G132" s="11"/>
      <c r="H132" s="11"/>
      <c r="I132" s="11"/>
      <c r="J132" s="11"/>
    </row>
    <row r="133" spans="1:10" ht="30" x14ac:dyDescent="0.25">
      <c r="A133" s="64"/>
      <c r="B133" s="64"/>
      <c r="C133" s="65"/>
      <c r="D133" s="53" t="s">
        <v>64</v>
      </c>
      <c r="E133" s="11"/>
      <c r="F133" s="11"/>
      <c r="G133" s="11"/>
      <c r="H133" s="11"/>
      <c r="I133" s="11"/>
      <c r="J133" s="11"/>
    </row>
    <row r="134" spans="1:10" x14ac:dyDescent="0.25">
      <c r="A134" s="64"/>
      <c r="B134" s="64"/>
      <c r="C134" s="65"/>
      <c r="D134" s="21" t="s">
        <v>18</v>
      </c>
      <c r="E134" s="20"/>
      <c r="F134" s="20"/>
      <c r="G134" s="20"/>
      <c r="H134" s="20"/>
      <c r="I134" s="20"/>
      <c r="J134" s="20"/>
    </row>
    <row r="135" spans="1:10" x14ac:dyDescent="0.25">
      <c r="A135" s="64" t="s">
        <v>33</v>
      </c>
      <c r="B135" s="64" t="s">
        <v>66</v>
      </c>
      <c r="C135" s="67" t="s">
        <v>71</v>
      </c>
      <c r="D135" s="56" t="s">
        <v>12</v>
      </c>
      <c r="E135" s="11">
        <f>E136</f>
        <v>15579</v>
      </c>
      <c r="F135" s="11">
        <f t="shared" ref="F135" si="20">F136</f>
        <v>17502.8</v>
      </c>
      <c r="G135" s="11">
        <v>4</v>
      </c>
      <c r="H135" s="11">
        <v>4</v>
      </c>
      <c r="I135" s="11">
        <v>4</v>
      </c>
      <c r="J135" s="11">
        <v>4</v>
      </c>
    </row>
    <row r="136" spans="1:10" ht="30" x14ac:dyDescent="0.25">
      <c r="A136" s="64"/>
      <c r="B136" s="64"/>
      <c r="C136" s="67"/>
      <c r="D136" s="55" t="s">
        <v>43</v>
      </c>
      <c r="E136" s="17">
        <v>15579</v>
      </c>
      <c r="F136" s="17">
        <v>17502.8</v>
      </c>
      <c r="G136" s="17">
        <v>4</v>
      </c>
      <c r="H136" s="17">
        <v>4</v>
      </c>
      <c r="I136" s="17">
        <v>4</v>
      </c>
      <c r="J136" s="17">
        <v>4</v>
      </c>
    </row>
    <row r="137" spans="1:10" ht="30" x14ac:dyDescent="0.25">
      <c r="A137" s="64"/>
      <c r="B137" s="64"/>
      <c r="C137" s="67"/>
      <c r="D137" s="56" t="s">
        <v>13</v>
      </c>
      <c r="E137" s="11"/>
      <c r="F137" s="11"/>
      <c r="G137" s="11"/>
      <c r="H137" s="11"/>
      <c r="I137" s="11"/>
      <c r="J137" s="11"/>
    </row>
    <row r="138" spans="1:10" ht="30" x14ac:dyDescent="0.25">
      <c r="A138" s="64"/>
      <c r="B138" s="64"/>
      <c r="C138" s="67"/>
      <c r="D138" s="56" t="s">
        <v>64</v>
      </c>
      <c r="E138" s="11"/>
      <c r="F138" s="11"/>
      <c r="G138" s="11"/>
      <c r="H138" s="11"/>
      <c r="I138" s="11"/>
      <c r="J138" s="11"/>
    </row>
    <row r="139" spans="1:10" x14ac:dyDescent="0.25">
      <c r="A139" s="64"/>
      <c r="B139" s="64"/>
      <c r="C139" s="67"/>
      <c r="D139" s="56" t="s">
        <v>18</v>
      </c>
      <c r="E139" s="20"/>
      <c r="F139" s="20"/>
      <c r="G139" s="20"/>
      <c r="H139" s="20"/>
      <c r="I139" s="20"/>
      <c r="J139" s="20"/>
    </row>
    <row r="150" spans="7:7" x14ac:dyDescent="0.25">
      <c r="G150" s="28"/>
    </row>
    <row r="151" spans="7:7" x14ac:dyDescent="0.25">
      <c r="G151" s="28"/>
    </row>
    <row r="152" spans="7:7" x14ac:dyDescent="0.25">
      <c r="G152" s="28"/>
    </row>
    <row r="153" spans="7:7" x14ac:dyDescent="0.25">
      <c r="G153" s="28"/>
    </row>
    <row r="154" spans="7:7" x14ac:dyDescent="0.25">
      <c r="G154" s="28"/>
    </row>
    <row r="155" spans="7:7" x14ac:dyDescent="0.25">
      <c r="G155" s="28"/>
    </row>
    <row r="156" spans="7:7" x14ac:dyDescent="0.25">
      <c r="G156" s="28"/>
    </row>
    <row r="157" spans="7:7" x14ac:dyDescent="0.25">
      <c r="G157" s="28"/>
    </row>
    <row r="158" spans="7:7" x14ac:dyDescent="0.25">
      <c r="G158" s="28"/>
    </row>
    <row r="159" spans="7:7" x14ac:dyDescent="0.25">
      <c r="G159" s="28"/>
    </row>
    <row r="160" spans="7:7" x14ac:dyDescent="0.25">
      <c r="G160" s="28"/>
    </row>
    <row r="161" spans="7:7" x14ac:dyDescent="0.25">
      <c r="G161" s="28"/>
    </row>
    <row r="162" spans="7:7" x14ac:dyDescent="0.25">
      <c r="G162" s="28"/>
    </row>
    <row r="163" spans="7:7" x14ac:dyDescent="0.25">
      <c r="G163" s="28"/>
    </row>
    <row r="164" spans="7:7" x14ac:dyDescent="0.25">
      <c r="G164" s="28"/>
    </row>
    <row r="165" spans="7:7" x14ac:dyDescent="0.25">
      <c r="G165" s="28"/>
    </row>
    <row r="166" spans="7:7" x14ac:dyDescent="0.25">
      <c r="G166" s="28"/>
    </row>
    <row r="167" spans="7:7" x14ac:dyDescent="0.25">
      <c r="G167" s="28"/>
    </row>
    <row r="168" spans="7:7" x14ac:dyDescent="0.25">
      <c r="G168" s="28"/>
    </row>
    <row r="169" spans="7:7" x14ac:dyDescent="0.25">
      <c r="G169" s="28"/>
    </row>
    <row r="170" spans="7:7" x14ac:dyDescent="0.25">
      <c r="G170" s="28"/>
    </row>
    <row r="171" spans="7:7" x14ac:dyDescent="0.25">
      <c r="G171" s="28"/>
    </row>
    <row r="172" spans="7:7" x14ac:dyDescent="0.25">
      <c r="G172" s="28"/>
    </row>
    <row r="173" spans="7:7" x14ac:dyDescent="0.25">
      <c r="G173" s="28"/>
    </row>
    <row r="174" spans="7:7" x14ac:dyDescent="0.25">
      <c r="G174" s="28"/>
    </row>
    <row r="175" spans="7:7" x14ac:dyDescent="0.25">
      <c r="G175" s="28"/>
    </row>
    <row r="176" spans="7:7" x14ac:dyDescent="0.25">
      <c r="G176" s="28"/>
    </row>
    <row r="177" spans="7:7" x14ac:dyDescent="0.25">
      <c r="G177" s="28"/>
    </row>
    <row r="178" spans="7:7" x14ac:dyDescent="0.25">
      <c r="G178" s="28"/>
    </row>
    <row r="179" spans="7:7" x14ac:dyDescent="0.25">
      <c r="G179" s="28"/>
    </row>
    <row r="180" spans="7:7" x14ac:dyDescent="0.25">
      <c r="G180" s="28"/>
    </row>
    <row r="181" spans="7:7" x14ac:dyDescent="0.25">
      <c r="G181" s="28"/>
    </row>
    <row r="182" spans="7:7" x14ac:dyDescent="0.25">
      <c r="G182" s="28"/>
    </row>
    <row r="183" spans="7:7" x14ac:dyDescent="0.25">
      <c r="G183" s="28"/>
    </row>
    <row r="184" spans="7:7" x14ac:dyDescent="0.25">
      <c r="G184" s="28"/>
    </row>
    <row r="389" spans="7:7" x14ac:dyDescent="0.25">
      <c r="G389" s="28"/>
    </row>
    <row r="390" spans="7:7" x14ac:dyDescent="0.25">
      <c r="G390" s="28"/>
    </row>
    <row r="391" spans="7:7" x14ac:dyDescent="0.25">
      <c r="G391" s="28"/>
    </row>
    <row r="392" spans="7:7" x14ac:dyDescent="0.25">
      <c r="G392" s="28"/>
    </row>
    <row r="393" spans="7:7" x14ac:dyDescent="0.25">
      <c r="G393" s="28"/>
    </row>
    <row r="394" spans="7:7" x14ac:dyDescent="0.25">
      <c r="G394" s="28"/>
    </row>
    <row r="395" spans="7:7" x14ac:dyDescent="0.25">
      <c r="G395" s="28"/>
    </row>
    <row r="396" spans="7:7" x14ac:dyDescent="0.25">
      <c r="G396" s="28"/>
    </row>
    <row r="397" spans="7:7" x14ac:dyDescent="0.25">
      <c r="G397" s="28"/>
    </row>
    <row r="398" spans="7:7" x14ac:dyDescent="0.25">
      <c r="G398" s="28"/>
    </row>
    <row r="399" spans="7:7" x14ac:dyDescent="0.25">
      <c r="G399" s="28"/>
    </row>
    <row r="400" spans="7:7" x14ac:dyDescent="0.25">
      <c r="G400" s="28"/>
    </row>
    <row r="401" spans="7:7" x14ac:dyDescent="0.25">
      <c r="G401" s="28"/>
    </row>
    <row r="402" spans="7:7" x14ac:dyDescent="0.25">
      <c r="G402" s="28"/>
    </row>
    <row r="403" spans="7:7" x14ac:dyDescent="0.25">
      <c r="G403" s="28"/>
    </row>
    <row r="404" spans="7:7" x14ac:dyDescent="0.25">
      <c r="G404" s="28"/>
    </row>
    <row r="405" spans="7:7" x14ac:dyDescent="0.25">
      <c r="G405" s="28"/>
    </row>
    <row r="406" spans="7:7" x14ac:dyDescent="0.25">
      <c r="G406" s="28"/>
    </row>
    <row r="407" spans="7:7" x14ac:dyDescent="0.25">
      <c r="G407" s="28"/>
    </row>
    <row r="408" spans="7:7" x14ac:dyDescent="0.25">
      <c r="G408" s="28"/>
    </row>
    <row r="409" spans="7:7" x14ac:dyDescent="0.25">
      <c r="G409" s="28"/>
    </row>
    <row r="410" spans="7:7" x14ac:dyDescent="0.25">
      <c r="G410" s="28"/>
    </row>
    <row r="411" spans="7:7" x14ac:dyDescent="0.25">
      <c r="G411" s="28"/>
    </row>
    <row r="412" spans="7:7" x14ac:dyDescent="0.25">
      <c r="G412" s="28"/>
    </row>
    <row r="413" spans="7:7" x14ac:dyDescent="0.25">
      <c r="G413" s="28"/>
    </row>
    <row r="414" spans="7:7" x14ac:dyDescent="0.25">
      <c r="G414" s="28"/>
    </row>
    <row r="415" spans="7:7" x14ac:dyDescent="0.25">
      <c r="G415" s="28"/>
    </row>
    <row r="416" spans="7:7" x14ac:dyDescent="0.25">
      <c r="G416" s="28"/>
    </row>
    <row r="417" spans="7:7" x14ac:dyDescent="0.25">
      <c r="G417" s="28"/>
    </row>
    <row r="418" spans="7:7" x14ac:dyDescent="0.25">
      <c r="G418" s="28"/>
    </row>
    <row r="419" spans="7:7" x14ac:dyDescent="0.25">
      <c r="G419" s="28"/>
    </row>
    <row r="420" spans="7:7" x14ac:dyDescent="0.25">
      <c r="G420" s="28"/>
    </row>
    <row r="421" spans="7:7" x14ac:dyDescent="0.25">
      <c r="G421" s="28"/>
    </row>
    <row r="422" spans="7:7" x14ac:dyDescent="0.25">
      <c r="G422" s="28"/>
    </row>
    <row r="423" spans="7:7" x14ac:dyDescent="0.25">
      <c r="G423" s="28"/>
    </row>
    <row r="424" spans="7:7" x14ac:dyDescent="0.25">
      <c r="G424" s="28"/>
    </row>
    <row r="425" spans="7:7" x14ac:dyDescent="0.25">
      <c r="G425" s="28"/>
    </row>
    <row r="426" spans="7:7" x14ac:dyDescent="0.25">
      <c r="G426" s="28"/>
    </row>
    <row r="427" spans="7:7" x14ac:dyDescent="0.25">
      <c r="G427" s="28"/>
    </row>
    <row r="428" spans="7:7" x14ac:dyDescent="0.25">
      <c r="G428" s="28"/>
    </row>
    <row r="429" spans="7:7" x14ac:dyDescent="0.25">
      <c r="G429" s="28"/>
    </row>
    <row r="430" spans="7:7" x14ac:dyDescent="0.25">
      <c r="G430" s="28"/>
    </row>
    <row r="431" spans="7:7" x14ac:dyDescent="0.25">
      <c r="G431" s="28"/>
    </row>
  </sheetData>
  <mergeCells count="49">
    <mergeCell ref="G3:K3"/>
    <mergeCell ref="G4:K4"/>
    <mergeCell ref="G2:K2"/>
    <mergeCell ref="A135:A139"/>
    <mergeCell ref="B135:B139"/>
    <mergeCell ref="C135:C139"/>
    <mergeCell ref="A10:J10"/>
    <mergeCell ref="D13:F13"/>
    <mergeCell ref="A16:B17"/>
    <mergeCell ref="C16:C18"/>
    <mergeCell ref="D16:D18"/>
    <mergeCell ref="E16:J16"/>
    <mergeCell ref="E17:E18"/>
    <mergeCell ref="F17:F18"/>
    <mergeCell ref="G17:G18"/>
    <mergeCell ref="H17:H18"/>
    <mergeCell ref="J17:J18"/>
    <mergeCell ref="A20:A28"/>
    <mergeCell ref="B20:B28"/>
    <mergeCell ref="C20:C28"/>
    <mergeCell ref="G5:K5"/>
    <mergeCell ref="G6:K6"/>
    <mergeCell ref="G7:K7"/>
    <mergeCell ref="G8:K8"/>
    <mergeCell ref="G9:K9"/>
    <mergeCell ref="A29:A44"/>
    <mergeCell ref="B29:B44"/>
    <mergeCell ref="C29:C44"/>
    <mergeCell ref="A52:A63"/>
    <mergeCell ref="B52:B63"/>
    <mergeCell ref="C52:C63"/>
    <mergeCell ref="A67:A77"/>
    <mergeCell ref="B67:B77"/>
    <mergeCell ref="C67:C77"/>
    <mergeCell ref="A82:A89"/>
    <mergeCell ref="B82:B89"/>
    <mergeCell ref="C82:C89"/>
    <mergeCell ref="A90:A100"/>
    <mergeCell ref="B90:B100"/>
    <mergeCell ref="C90:C100"/>
    <mergeCell ref="A130:A134"/>
    <mergeCell ref="B130:B134"/>
    <mergeCell ref="C130:C134"/>
    <mergeCell ref="A104:A113"/>
    <mergeCell ref="B104:B113"/>
    <mergeCell ref="C104:C113"/>
    <mergeCell ref="A117:A126"/>
    <mergeCell ref="B117:B126"/>
    <mergeCell ref="C117:C126"/>
  </mergeCells>
  <pageMargins left="0.70866141732283472" right="0.70866141732283472" top="0.94488188976377963" bottom="0.74803149606299213" header="0.31496062992125984" footer="0.31496062992125984"/>
  <pageSetup paperSize="9" scale="80" fitToHeight="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N135"/>
  <sheetViews>
    <sheetView topLeftCell="A10" zoomScale="75" zoomScaleNormal="75" workbookViewId="0">
      <selection activeCell="C82" sqref="C82:C89"/>
    </sheetView>
  </sheetViews>
  <sheetFormatPr defaultRowHeight="15" x14ac:dyDescent="0.25"/>
  <cols>
    <col min="1" max="1" width="7.28515625" style="3" customWidth="1"/>
    <col min="2" max="2" width="6.85546875" style="3" customWidth="1"/>
    <col min="3" max="3" width="18.5703125" style="3" customWidth="1"/>
    <col min="4" max="4" width="25.85546875" style="3" customWidth="1"/>
    <col min="5" max="5" width="16" style="3" hidden="1" customWidth="1"/>
    <col min="6" max="6" width="19.42578125" style="3" hidden="1" customWidth="1"/>
    <col min="7" max="7" width="12.140625" style="3" customWidth="1"/>
    <col min="8" max="8" width="11.7109375" style="3" customWidth="1"/>
    <col min="9" max="9" width="11.42578125" style="49" customWidth="1"/>
    <col min="10" max="10" width="11.140625" style="3" customWidth="1"/>
    <col min="11" max="13" width="12.28515625" style="3" customWidth="1"/>
    <col min="14" max="14" width="14.42578125" style="3" customWidth="1"/>
    <col min="15" max="16384" width="9.140625" style="3"/>
  </cols>
  <sheetData>
    <row r="5" spans="1:14" ht="15.75" x14ac:dyDescent="0.25">
      <c r="A5" s="1"/>
      <c r="B5" s="1"/>
      <c r="C5" s="1"/>
      <c r="D5" s="1"/>
      <c r="E5" s="1"/>
      <c r="F5" s="2"/>
      <c r="G5" s="79"/>
      <c r="H5" s="79"/>
      <c r="I5" s="48"/>
      <c r="J5" s="68" t="s">
        <v>0</v>
      </c>
      <c r="K5" s="68"/>
      <c r="L5" s="31"/>
      <c r="M5" s="31"/>
      <c r="N5" s="28"/>
    </row>
    <row r="6" spans="1:14" ht="15.75" x14ac:dyDescent="0.25">
      <c r="A6" s="1"/>
      <c r="B6" s="1"/>
      <c r="C6" s="1"/>
      <c r="D6" s="1"/>
      <c r="E6" s="1"/>
      <c r="F6" s="2"/>
      <c r="G6" s="79"/>
      <c r="H6" s="79"/>
      <c r="I6" s="48"/>
      <c r="J6" s="29" t="s">
        <v>37</v>
      </c>
      <c r="K6" s="29"/>
      <c r="L6" s="29"/>
      <c r="M6" s="29"/>
      <c r="N6" s="28"/>
    </row>
    <row r="7" spans="1:14" ht="43.5" customHeight="1" x14ac:dyDescent="0.25">
      <c r="A7" s="1"/>
      <c r="B7" s="1"/>
      <c r="C7" s="1"/>
      <c r="D7" s="1"/>
      <c r="E7" s="1"/>
      <c r="F7" s="2"/>
      <c r="G7" s="79"/>
      <c r="H7" s="79"/>
      <c r="I7" s="48"/>
      <c r="J7" s="72" t="s">
        <v>38</v>
      </c>
      <c r="K7" s="72"/>
      <c r="L7" s="72"/>
      <c r="M7" s="72"/>
      <c r="N7" s="72"/>
    </row>
    <row r="8" spans="1:14" ht="15.75" x14ac:dyDescent="0.25">
      <c r="A8" s="1"/>
      <c r="B8" s="1"/>
      <c r="C8" s="1"/>
      <c r="D8" s="1"/>
      <c r="E8" s="1"/>
      <c r="F8" s="2"/>
      <c r="G8" s="79"/>
      <c r="H8" s="79"/>
      <c r="I8" s="48"/>
      <c r="J8" s="80" t="s">
        <v>46</v>
      </c>
      <c r="K8" s="80"/>
      <c r="L8" s="80"/>
      <c r="M8" s="80"/>
      <c r="N8" s="80"/>
    </row>
    <row r="9" spans="1:14" ht="15.75" x14ac:dyDescent="0.25">
      <c r="A9" s="1"/>
      <c r="B9" s="5"/>
      <c r="C9" s="5"/>
      <c r="D9" s="5"/>
      <c r="E9" s="5"/>
      <c r="F9" s="2"/>
      <c r="G9" s="79"/>
      <c r="H9" s="79"/>
      <c r="I9" s="48"/>
      <c r="J9" s="68"/>
      <c r="K9" s="68"/>
      <c r="L9" s="31"/>
      <c r="M9" s="31"/>
      <c r="N9" s="28"/>
    </row>
    <row r="10" spans="1:14" x14ac:dyDescent="0.25">
      <c r="A10" s="81" t="s">
        <v>39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</row>
    <row r="11" spans="1:14" ht="15.75" x14ac:dyDescent="0.25">
      <c r="A11" s="1"/>
      <c r="B11" s="5"/>
      <c r="C11" s="5"/>
      <c r="D11" s="5"/>
      <c r="E11" s="5"/>
      <c r="F11" s="5"/>
      <c r="H11" s="5"/>
      <c r="I11" s="5"/>
    </row>
    <row r="12" spans="1:14" x14ac:dyDescent="0.25">
      <c r="A12" s="4" t="s">
        <v>40</v>
      </c>
      <c r="B12" s="4"/>
      <c r="C12" s="4"/>
      <c r="D12" s="4"/>
      <c r="E12" s="4"/>
      <c r="F12" s="4"/>
      <c r="G12" s="4"/>
      <c r="H12" s="4" t="s">
        <v>60</v>
      </c>
    </row>
    <row r="13" spans="1:14" ht="15.75" x14ac:dyDescent="0.25">
      <c r="A13" s="32"/>
      <c r="B13" s="1"/>
      <c r="C13" s="1"/>
      <c r="D13" s="75"/>
      <c r="E13" s="75"/>
      <c r="F13" s="75"/>
      <c r="G13" s="75"/>
      <c r="H13" s="75"/>
    </row>
    <row r="14" spans="1:14" x14ac:dyDescent="0.25">
      <c r="A14" s="4" t="s">
        <v>41</v>
      </c>
      <c r="B14" s="4"/>
      <c r="C14" s="4"/>
      <c r="D14" s="4"/>
      <c r="E14" s="4"/>
      <c r="F14" s="4"/>
      <c r="G14" s="4"/>
      <c r="H14" s="4"/>
    </row>
    <row r="15" spans="1:14" x14ac:dyDescent="0.25">
      <c r="A15" s="30"/>
    </row>
    <row r="16" spans="1:14" x14ac:dyDescent="0.25">
      <c r="A16" s="66" t="s">
        <v>1</v>
      </c>
      <c r="B16" s="66"/>
      <c r="C16" s="66" t="s">
        <v>2</v>
      </c>
      <c r="D16" s="66" t="s">
        <v>3</v>
      </c>
      <c r="E16" s="66" t="s">
        <v>4</v>
      </c>
      <c r="F16" s="66"/>
      <c r="G16" s="66"/>
      <c r="H16" s="66"/>
      <c r="I16" s="66"/>
      <c r="J16" s="66"/>
      <c r="K16" s="66"/>
      <c r="L16" s="66"/>
      <c r="M16" s="66"/>
      <c r="N16" s="66"/>
    </row>
    <row r="17" spans="1:14" ht="42.75" customHeight="1" x14ac:dyDescent="0.25">
      <c r="A17" s="66"/>
      <c r="B17" s="66"/>
      <c r="C17" s="66"/>
      <c r="D17" s="66"/>
      <c r="E17" s="66" t="s">
        <v>5</v>
      </c>
      <c r="F17" s="66" t="s">
        <v>6</v>
      </c>
      <c r="G17" s="77" t="s">
        <v>7</v>
      </c>
      <c r="H17" s="77" t="s">
        <v>8</v>
      </c>
      <c r="I17" s="66" t="s">
        <v>9</v>
      </c>
      <c r="J17" s="66" t="s">
        <v>45</v>
      </c>
      <c r="K17" s="66" t="s">
        <v>47</v>
      </c>
      <c r="L17" s="77" t="s">
        <v>48</v>
      </c>
      <c r="M17" s="34"/>
      <c r="N17" s="66" t="s">
        <v>50</v>
      </c>
    </row>
    <row r="18" spans="1:14" x14ac:dyDescent="0.25">
      <c r="A18" s="33" t="s">
        <v>10</v>
      </c>
      <c r="B18" s="33" t="s">
        <v>11</v>
      </c>
      <c r="C18" s="66"/>
      <c r="D18" s="66"/>
      <c r="E18" s="66"/>
      <c r="F18" s="66"/>
      <c r="G18" s="78"/>
      <c r="H18" s="78"/>
      <c r="I18" s="66"/>
      <c r="J18" s="66"/>
      <c r="K18" s="66"/>
      <c r="L18" s="78"/>
      <c r="M18" s="35" t="s">
        <v>49</v>
      </c>
      <c r="N18" s="66"/>
    </row>
    <row r="19" spans="1:14" x14ac:dyDescent="0.25">
      <c r="A19" s="33"/>
      <c r="B19" s="33"/>
      <c r="C19" s="33"/>
      <c r="D19" s="33"/>
      <c r="E19" s="9" t="e">
        <f>E29+E52+E67+E82+E90+E104+E117</f>
        <v>#REF!</v>
      </c>
      <c r="F19" s="9" t="e">
        <f>F29+F52+F67+F82+F90+F104+F117</f>
        <v>#REF!</v>
      </c>
      <c r="G19" s="9"/>
      <c r="H19" s="9"/>
      <c r="I19" s="9"/>
      <c r="J19" s="9"/>
      <c r="K19" s="9"/>
      <c r="L19" s="9"/>
      <c r="M19" s="23"/>
      <c r="N19" s="23"/>
    </row>
    <row r="20" spans="1:14" ht="15" customHeight="1" x14ac:dyDescent="0.25">
      <c r="A20" s="82" t="s">
        <v>33</v>
      </c>
      <c r="B20" s="82"/>
      <c r="C20" s="87" t="s">
        <v>57</v>
      </c>
      <c r="D20" s="36" t="s">
        <v>12</v>
      </c>
      <c r="E20" s="24" t="e">
        <f>E22+E25+E27+E28+E23</f>
        <v>#REF!</v>
      </c>
      <c r="F20" s="24" t="e">
        <f t="shared" ref="F20" si="0">F22+F25+F27+F28</f>
        <v>#REF!</v>
      </c>
      <c r="G20" s="24">
        <f>G29+G52+G67+G82+G130</f>
        <v>61872.3</v>
      </c>
      <c r="H20" s="24">
        <f>H29+H52+H67+H82+H130</f>
        <v>56763.799999999988</v>
      </c>
      <c r="I20" s="24">
        <f>I29+I52+I67+I82+I130</f>
        <v>41567.199999999997</v>
      </c>
      <c r="J20" s="24">
        <f t="shared" ref="J20:N20" si="1">J29+J52+J67+J82+J130</f>
        <v>41592</v>
      </c>
      <c r="K20" s="24">
        <f t="shared" si="1"/>
        <v>41668.400000000009</v>
      </c>
      <c r="L20" s="24">
        <f t="shared" si="1"/>
        <v>41668.400000000009</v>
      </c>
      <c r="M20" s="24">
        <f t="shared" si="1"/>
        <v>41668.400000000009</v>
      </c>
      <c r="N20" s="24">
        <f t="shared" si="1"/>
        <v>41668.400000000009</v>
      </c>
    </row>
    <row r="21" spans="1:14" x14ac:dyDescent="0.25">
      <c r="A21" s="82"/>
      <c r="B21" s="82"/>
      <c r="C21" s="88"/>
      <c r="D21" s="36"/>
      <c r="E21" s="24" t="e">
        <f>E19-E20</f>
        <v>#REF!</v>
      </c>
      <c r="F21" s="24" t="e">
        <f t="shared" ref="F21" si="2">F19-F20</f>
        <v>#REF!</v>
      </c>
      <c r="G21" s="24"/>
      <c r="H21" s="24"/>
      <c r="I21" s="24"/>
      <c r="J21" s="24"/>
      <c r="K21" s="24"/>
      <c r="L21" s="24"/>
      <c r="M21" s="24"/>
      <c r="N21" s="24"/>
    </row>
    <row r="22" spans="1:14" ht="30" x14ac:dyDescent="0.25">
      <c r="A22" s="82"/>
      <c r="B22" s="82"/>
      <c r="C22" s="88"/>
      <c r="D22" s="36" t="s">
        <v>43</v>
      </c>
      <c r="E22" s="24">
        <f>E30+E53+E68+E83+E91+E105+E118</f>
        <v>705159.7</v>
      </c>
      <c r="F22" s="24">
        <f>F30+F53+F68+F83+F91+F105+F118</f>
        <v>602136.4</v>
      </c>
      <c r="G22" s="24">
        <v>60672.4</v>
      </c>
      <c r="H22" s="24">
        <v>56763.8</v>
      </c>
      <c r="I22" s="24">
        <f>I30+I53+I68+I83+I131</f>
        <v>41252.800000000003</v>
      </c>
      <c r="J22" s="24">
        <f t="shared" ref="J22:N22" si="3">J30+J53+J68+J83+J131</f>
        <v>41277.500000000007</v>
      </c>
      <c r="K22" s="24">
        <f t="shared" si="3"/>
        <v>41353.9</v>
      </c>
      <c r="L22" s="24">
        <f t="shared" si="3"/>
        <v>41353.9</v>
      </c>
      <c r="M22" s="24">
        <f t="shared" si="3"/>
        <v>41353.9</v>
      </c>
      <c r="N22" s="24">
        <f t="shared" si="3"/>
        <v>41353.9</v>
      </c>
    </row>
    <row r="23" spans="1:14" ht="30" hidden="1" customHeight="1" x14ac:dyDescent="0.25">
      <c r="A23" s="82"/>
      <c r="B23" s="82"/>
      <c r="C23" s="88"/>
      <c r="D23" s="36" t="s">
        <v>13</v>
      </c>
      <c r="E23" s="24">
        <f>E31+E54+E69+E84+E92+E107+E120</f>
        <v>7030</v>
      </c>
      <c r="F23" s="24"/>
      <c r="G23" s="24"/>
      <c r="H23" s="24"/>
      <c r="I23" s="24"/>
      <c r="J23" s="24"/>
      <c r="K23" s="24"/>
      <c r="L23" s="24"/>
      <c r="M23" s="24"/>
      <c r="N23" s="24"/>
    </row>
    <row r="24" spans="1:14" ht="36.75" customHeight="1" x14ac:dyDescent="0.25">
      <c r="A24" s="82"/>
      <c r="B24" s="82"/>
      <c r="C24" s="88"/>
      <c r="D24" s="36" t="s">
        <v>14</v>
      </c>
      <c r="E24" s="24">
        <v>1233.9000000000001</v>
      </c>
      <c r="F24" s="24">
        <v>737.6</v>
      </c>
      <c r="G24" s="24"/>
      <c r="H24" s="24"/>
      <c r="I24" s="24">
        <f>I59</f>
        <v>79.3</v>
      </c>
      <c r="J24" s="24">
        <f t="shared" ref="J24:N24" si="4">J59</f>
        <v>79.3</v>
      </c>
      <c r="K24" s="24">
        <f t="shared" si="4"/>
        <v>79.3</v>
      </c>
      <c r="L24" s="24">
        <f t="shared" si="4"/>
        <v>79.3</v>
      </c>
      <c r="M24" s="24">
        <f t="shared" si="4"/>
        <v>79.3</v>
      </c>
      <c r="N24" s="24">
        <f t="shared" si="4"/>
        <v>79.3</v>
      </c>
    </row>
    <row r="25" spans="1:14" ht="60.75" customHeight="1" x14ac:dyDescent="0.25">
      <c r="A25" s="82"/>
      <c r="B25" s="82"/>
      <c r="C25" s="88"/>
      <c r="D25" s="36" t="s">
        <v>15</v>
      </c>
      <c r="E25" s="24">
        <f>E37+E60+E72+E86+E94+E110+E123</f>
        <v>6100</v>
      </c>
      <c r="F25" s="24">
        <f>F37+F60+F72+F86+F94+F110+F123</f>
        <v>200</v>
      </c>
      <c r="G25" s="24">
        <v>1284.4000000000001</v>
      </c>
      <c r="H25" s="24">
        <v>1273.5</v>
      </c>
      <c r="I25" s="24">
        <f>I37+I60+I72</f>
        <v>235.20000000000002</v>
      </c>
      <c r="J25" s="24">
        <f t="shared" ref="J25:N25" si="5">J37+J60+J72</f>
        <v>235.20000000000002</v>
      </c>
      <c r="K25" s="24">
        <f t="shared" si="5"/>
        <v>235.20000000000002</v>
      </c>
      <c r="L25" s="24">
        <f t="shared" si="5"/>
        <v>235.20000000000002</v>
      </c>
      <c r="M25" s="24">
        <f t="shared" si="5"/>
        <v>235.20000000000002</v>
      </c>
      <c r="N25" s="24">
        <f t="shared" si="5"/>
        <v>235.20000000000002</v>
      </c>
    </row>
    <row r="26" spans="1:14" ht="60" hidden="1" customHeight="1" x14ac:dyDescent="0.25">
      <c r="A26" s="82"/>
      <c r="B26" s="82"/>
      <c r="C26" s="88"/>
      <c r="D26" s="36" t="s">
        <v>16</v>
      </c>
      <c r="E26" s="24"/>
      <c r="F26" s="24"/>
      <c r="G26" s="24"/>
      <c r="H26" s="37"/>
      <c r="I26" s="24"/>
      <c r="J26" s="24"/>
      <c r="K26" s="24"/>
      <c r="L26" s="24"/>
      <c r="M26" s="24"/>
      <c r="N26" s="24"/>
    </row>
    <row r="27" spans="1:14" ht="45" hidden="1" customHeight="1" x14ac:dyDescent="0.25">
      <c r="A27" s="82"/>
      <c r="B27" s="82"/>
      <c r="C27" s="88"/>
      <c r="D27" s="36" t="s">
        <v>17</v>
      </c>
      <c r="E27" s="24" t="e">
        <f>#REF!+E62+E76+E88+E99+E112+E125</f>
        <v>#REF!</v>
      </c>
      <c r="F27" s="24" t="e">
        <f>#REF!+F62+F76+F88+F99+F112+F125</f>
        <v>#REF!</v>
      </c>
      <c r="G27" s="24"/>
      <c r="H27" s="24"/>
      <c r="I27" s="24"/>
      <c r="J27" s="24"/>
      <c r="K27" s="24"/>
      <c r="L27" s="24"/>
      <c r="M27" s="24"/>
      <c r="N27" s="24"/>
    </row>
    <row r="28" spans="1:14" ht="19.5" customHeight="1" x14ac:dyDescent="0.25">
      <c r="A28" s="82"/>
      <c r="B28" s="82"/>
      <c r="C28" s="89"/>
      <c r="D28" s="36" t="s">
        <v>18</v>
      </c>
      <c r="E28" s="24">
        <f>E44+E63+E89+E113+E126+E100+E77</f>
        <v>382108.2</v>
      </c>
      <c r="F28" s="24">
        <f>F44+F63+F89+F113+F126+F100+F77</f>
        <v>401713.61000000004</v>
      </c>
      <c r="G28" s="24"/>
      <c r="H28" s="24"/>
      <c r="I28" s="24"/>
      <c r="J28" s="24"/>
      <c r="K28" s="24"/>
      <c r="L28" s="24"/>
      <c r="M28" s="24"/>
      <c r="N28" s="24"/>
    </row>
    <row r="29" spans="1:14" x14ac:dyDescent="0.25">
      <c r="A29" s="82" t="s">
        <v>33</v>
      </c>
      <c r="B29" s="82" t="s">
        <v>58</v>
      </c>
      <c r="C29" s="83" t="s">
        <v>52</v>
      </c>
      <c r="D29" s="36" t="s">
        <v>19</v>
      </c>
      <c r="E29" s="24" t="e">
        <f>E30+E37+#REF!+#REF!+E44+E31</f>
        <v>#REF!</v>
      </c>
      <c r="F29" s="24" t="e">
        <f>F30+F37+#REF!+#REF!+F44+F31</f>
        <v>#REF!</v>
      </c>
      <c r="G29" s="24">
        <f t="shared" ref="G29:H29" si="6">G30+G37</f>
        <v>7270.1</v>
      </c>
      <c r="H29" s="24">
        <f t="shared" si="6"/>
        <v>8111.4</v>
      </c>
      <c r="I29" s="24">
        <f>I30+I37</f>
        <v>8765</v>
      </c>
      <c r="J29" s="24">
        <f t="shared" ref="J29:N29" si="7">J30+J37</f>
        <v>8819.1</v>
      </c>
      <c r="K29" s="24">
        <f t="shared" si="7"/>
        <v>8895.5</v>
      </c>
      <c r="L29" s="24">
        <f t="shared" si="7"/>
        <v>8895.5</v>
      </c>
      <c r="M29" s="24">
        <f t="shared" si="7"/>
        <v>8895.5</v>
      </c>
      <c r="N29" s="24">
        <f t="shared" si="7"/>
        <v>8895.5</v>
      </c>
    </row>
    <row r="30" spans="1:14" ht="30" x14ac:dyDescent="0.25">
      <c r="A30" s="82"/>
      <c r="B30" s="82"/>
      <c r="C30" s="83"/>
      <c r="D30" s="38" t="s">
        <v>43</v>
      </c>
      <c r="E30" s="39">
        <v>495397.3</v>
      </c>
      <c r="F30" s="39">
        <v>402550.3</v>
      </c>
      <c r="G30" s="39">
        <v>7270.1</v>
      </c>
      <c r="H30" s="39">
        <v>8037.9</v>
      </c>
      <c r="I30" s="24">
        <v>8688.6</v>
      </c>
      <c r="J30" s="24">
        <v>8742.7000000000007</v>
      </c>
      <c r="K30" s="24">
        <v>8819.1</v>
      </c>
      <c r="L30" s="24">
        <v>8819.1</v>
      </c>
      <c r="M30" s="24">
        <v>8819.1</v>
      </c>
      <c r="N30" s="24">
        <v>8819.1</v>
      </c>
    </row>
    <row r="31" spans="1:14" ht="30" hidden="1" x14ac:dyDescent="0.25">
      <c r="A31" s="82"/>
      <c r="B31" s="82"/>
      <c r="C31" s="83"/>
      <c r="D31" s="36" t="s">
        <v>13</v>
      </c>
      <c r="E31" s="37">
        <v>2500</v>
      </c>
      <c r="F31" s="37">
        <f t="shared" ref="F31" si="8">F32</f>
        <v>0</v>
      </c>
      <c r="G31" s="37"/>
      <c r="H31" s="37"/>
      <c r="I31" s="37"/>
      <c r="J31" s="37"/>
      <c r="K31" s="37"/>
      <c r="L31" s="37"/>
      <c r="M31" s="37"/>
      <c r="N31" s="37"/>
    </row>
    <row r="32" spans="1:14" hidden="1" x14ac:dyDescent="0.25">
      <c r="A32" s="82"/>
      <c r="B32" s="82"/>
      <c r="C32" s="83"/>
      <c r="D32" s="36"/>
      <c r="E32" s="37">
        <f>E33+E34+E35</f>
        <v>3965</v>
      </c>
      <c r="F32" s="37">
        <f t="shared" ref="F32" si="9">F33+F34+F35</f>
        <v>0</v>
      </c>
      <c r="G32" s="37"/>
      <c r="H32" s="37"/>
      <c r="I32" s="37"/>
      <c r="J32" s="37"/>
      <c r="K32" s="37"/>
      <c r="L32" s="37"/>
      <c r="M32" s="37"/>
      <c r="N32" s="37"/>
    </row>
    <row r="33" spans="1:14" ht="45" hidden="1" x14ac:dyDescent="0.25">
      <c r="A33" s="82"/>
      <c r="B33" s="82"/>
      <c r="C33" s="83"/>
      <c r="D33" s="36" t="s">
        <v>20</v>
      </c>
      <c r="E33" s="40">
        <v>1600</v>
      </c>
      <c r="F33" s="37">
        <v>0</v>
      </c>
      <c r="G33" s="37"/>
      <c r="H33" s="37"/>
      <c r="I33" s="24"/>
      <c r="J33" s="24"/>
      <c r="K33" s="24"/>
      <c r="L33" s="24"/>
      <c r="M33" s="24"/>
      <c r="N33" s="24"/>
    </row>
    <row r="34" spans="1:14" ht="45" hidden="1" x14ac:dyDescent="0.25">
      <c r="A34" s="82"/>
      <c r="B34" s="82"/>
      <c r="C34" s="83"/>
      <c r="D34" s="36" t="s">
        <v>21</v>
      </c>
      <c r="E34" s="40">
        <v>900</v>
      </c>
      <c r="F34" s="37">
        <v>0</v>
      </c>
      <c r="G34" s="37"/>
      <c r="H34" s="37"/>
      <c r="I34" s="24"/>
      <c r="J34" s="24"/>
      <c r="K34" s="24"/>
      <c r="L34" s="24"/>
      <c r="M34" s="24"/>
      <c r="N34" s="24"/>
    </row>
    <row r="35" spans="1:14" hidden="1" x14ac:dyDescent="0.25">
      <c r="A35" s="82"/>
      <c r="B35" s="82"/>
      <c r="C35" s="83"/>
      <c r="D35" s="36" t="s">
        <v>22</v>
      </c>
      <c r="E35" s="37">
        <v>1465</v>
      </c>
      <c r="F35" s="37"/>
      <c r="G35" s="37"/>
      <c r="H35" s="37"/>
      <c r="I35" s="24"/>
      <c r="J35" s="24"/>
      <c r="K35" s="24"/>
      <c r="L35" s="24"/>
      <c r="M35" s="24"/>
      <c r="N35" s="24"/>
    </row>
    <row r="36" spans="1:14" ht="32.25" customHeight="1" x14ac:dyDescent="0.25">
      <c r="A36" s="82"/>
      <c r="B36" s="82"/>
      <c r="C36" s="83"/>
      <c r="D36" s="36" t="s">
        <v>14</v>
      </c>
      <c r="E36" s="37"/>
      <c r="F36" s="37"/>
      <c r="G36" s="37"/>
      <c r="H36" s="37"/>
      <c r="I36" s="24"/>
      <c r="J36" s="24"/>
      <c r="K36" s="24"/>
      <c r="L36" s="24"/>
      <c r="M36" s="24"/>
      <c r="N36" s="24"/>
    </row>
    <row r="37" spans="1:14" ht="60" x14ac:dyDescent="0.25">
      <c r="A37" s="82"/>
      <c r="B37" s="82"/>
      <c r="C37" s="83"/>
      <c r="D37" s="36" t="s">
        <v>23</v>
      </c>
      <c r="E37" s="37">
        <f>E38</f>
        <v>5700</v>
      </c>
      <c r="F37" s="37">
        <f t="shared" ref="F37" si="10">F38</f>
        <v>200</v>
      </c>
      <c r="G37" s="37">
        <v>0</v>
      </c>
      <c r="H37" s="37">
        <v>73.5</v>
      </c>
      <c r="I37" s="37">
        <v>76.400000000000006</v>
      </c>
      <c r="J37" s="37">
        <v>76.400000000000006</v>
      </c>
      <c r="K37" s="37">
        <v>76.400000000000006</v>
      </c>
      <c r="L37" s="37">
        <v>76.400000000000006</v>
      </c>
      <c r="M37" s="37">
        <v>76.400000000000006</v>
      </c>
      <c r="N37" s="37">
        <v>76.400000000000006</v>
      </c>
    </row>
    <row r="38" spans="1:14" hidden="1" x14ac:dyDescent="0.25">
      <c r="A38" s="82"/>
      <c r="B38" s="82"/>
      <c r="C38" s="83"/>
      <c r="D38" s="36"/>
      <c r="E38" s="37">
        <f t="shared" ref="E38:F38" si="11">SUM(E39:E43)</f>
        <v>5700</v>
      </c>
      <c r="F38" s="37">
        <f t="shared" si="11"/>
        <v>200</v>
      </c>
      <c r="G38" s="37"/>
      <c r="H38" s="37"/>
      <c r="I38" s="37"/>
      <c r="J38" s="37"/>
      <c r="K38" s="37"/>
      <c r="L38" s="37"/>
      <c r="M38" s="37"/>
      <c r="N38" s="37"/>
    </row>
    <row r="39" spans="1:14" hidden="1" x14ac:dyDescent="0.25">
      <c r="A39" s="82"/>
      <c r="B39" s="82"/>
      <c r="C39" s="83"/>
      <c r="D39" s="36" t="s">
        <v>24</v>
      </c>
      <c r="E39" s="37">
        <v>300</v>
      </c>
      <c r="F39" s="37"/>
      <c r="G39" s="37"/>
      <c r="H39" s="37"/>
      <c r="I39" s="24"/>
      <c r="J39" s="24"/>
      <c r="K39" s="24"/>
      <c r="L39" s="24"/>
      <c r="M39" s="24"/>
      <c r="N39" s="24"/>
    </row>
    <row r="40" spans="1:14" ht="30" hidden="1" x14ac:dyDescent="0.25">
      <c r="A40" s="82"/>
      <c r="B40" s="82"/>
      <c r="C40" s="83"/>
      <c r="D40" s="36" t="s">
        <v>25</v>
      </c>
      <c r="E40" s="37">
        <v>400</v>
      </c>
      <c r="F40" s="37"/>
      <c r="G40" s="37"/>
      <c r="H40" s="37"/>
      <c r="I40" s="24"/>
      <c r="J40" s="24"/>
      <c r="K40" s="24"/>
      <c r="L40" s="24"/>
      <c r="M40" s="24"/>
      <c r="N40" s="24"/>
    </row>
    <row r="41" spans="1:14" hidden="1" x14ac:dyDescent="0.25">
      <c r="A41" s="82"/>
      <c r="B41" s="82"/>
      <c r="C41" s="83"/>
      <c r="D41" s="36" t="s">
        <v>26</v>
      </c>
      <c r="E41" s="37">
        <v>500</v>
      </c>
      <c r="F41" s="37"/>
      <c r="G41" s="37"/>
      <c r="H41" s="37"/>
      <c r="I41" s="24"/>
      <c r="J41" s="24"/>
      <c r="K41" s="24"/>
      <c r="L41" s="24"/>
      <c r="M41" s="24"/>
      <c r="N41" s="24"/>
    </row>
    <row r="42" spans="1:14" ht="30" hidden="1" x14ac:dyDescent="0.25">
      <c r="A42" s="82"/>
      <c r="B42" s="82"/>
      <c r="C42" s="83"/>
      <c r="D42" s="36" t="s">
        <v>27</v>
      </c>
      <c r="E42" s="37">
        <v>400</v>
      </c>
      <c r="F42" s="37">
        <v>200</v>
      </c>
      <c r="G42" s="37"/>
      <c r="H42" s="37"/>
      <c r="I42" s="24"/>
      <c r="J42" s="24"/>
      <c r="K42" s="24"/>
      <c r="L42" s="24"/>
      <c r="M42" s="24"/>
      <c r="N42" s="24"/>
    </row>
    <row r="43" spans="1:14" hidden="1" x14ac:dyDescent="0.25">
      <c r="A43" s="82"/>
      <c r="B43" s="82"/>
      <c r="C43" s="83"/>
      <c r="D43" s="36" t="s">
        <v>26</v>
      </c>
      <c r="E43" s="37">
        <v>4100</v>
      </c>
      <c r="F43" s="37"/>
      <c r="G43" s="37"/>
      <c r="H43" s="37"/>
      <c r="I43" s="24"/>
      <c r="J43" s="24"/>
      <c r="K43" s="24"/>
      <c r="L43" s="24"/>
      <c r="M43" s="24"/>
      <c r="N43" s="24"/>
    </row>
    <row r="44" spans="1:14" x14ac:dyDescent="0.25">
      <c r="A44" s="82"/>
      <c r="B44" s="82"/>
      <c r="C44" s="83"/>
      <c r="D44" s="36" t="s">
        <v>18</v>
      </c>
      <c r="E44" s="37">
        <f>E45</f>
        <v>327614.59999999998</v>
      </c>
      <c r="F44" s="37">
        <f t="shared" ref="F44" si="12">F45</f>
        <v>344075.33</v>
      </c>
      <c r="G44" s="37"/>
      <c r="H44" s="37"/>
      <c r="I44" s="37"/>
      <c r="J44" s="37"/>
      <c r="K44" s="37"/>
      <c r="L44" s="37"/>
      <c r="M44" s="37"/>
      <c r="N44" s="37"/>
    </row>
    <row r="45" spans="1:14" hidden="1" x14ac:dyDescent="0.25">
      <c r="A45" s="41"/>
      <c r="B45" s="41"/>
      <c r="C45" s="36"/>
      <c r="D45" s="36"/>
      <c r="E45" s="37">
        <f>SUM(E46:E51)</f>
        <v>327614.59999999998</v>
      </c>
      <c r="F45" s="37">
        <f t="shared" ref="F45" si="13">SUM(F46:F51)</f>
        <v>344075.33</v>
      </c>
      <c r="G45" s="37"/>
      <c r="H45" s="37"/>
      <c r="I45" s="37"/>
      <c r="J45" s="37"/>
      <c r="K45" s="37"/>
      <c r="L45" s="37"/>
      <c r="M45" s="37"/>
      <c r="N45" s="37"/>
    </row>
    <row r="46" spans="1:14" hidden="1" x14ac:dyDescent="0.25">
      <c r="A46" s="41"/>
      <c r="B46" s="41"/>
      <c r="C46" s="36"/>
      <c r="D46" s="36" t="s">
        <v>28</v>
      </c>
      <c r="E46" s="37">
        <v>242564.7</v>
      </c>
      <c r="F46" s="37">
        <f t="shared" ref="F46:K46" si="14">E46*1.05</f>
        <v>254692.93500000003</v>
      </c>
      <c r="G46" s="37"/>
      <c r="H46" s="37"/>
      <c r="I46" s="37"/>
      <c r="J46" s="37">
        <f t="shared" si="14"/>
        <v>0</v>
      </c>
      <c r="K46" s="37">
        <f t="shared" si="14"/>
        <v>0</v>
      </c>
      <c r="L46" s="37"/>
      <c r="M46" s="37"/>
      <c r="N46" s="37">
        <f>K46*1.05</f>
        <v>0</v>
      </c>
    </row>
    <row r="47" spans="1:14" hidden="1" x14ac:dyDescent="0.25">
      <c r="A47" s="41"/>
      <c r="B47" s="41"/>
      <c r="C47" s="36"/>
      <c r="D47" s="36" t="s">
        <v>29</v>
      </c>
      <c r="E47" s="37">
        <v>-300</v>
      </c>
      <c r="F47" s="37">
        <v>-300</v>
      </c>
      <c r="G47" s="37"/>
      <c r="H47" s="37"/>
      <c r="I47" s="37"/>
      <c r="J47" s="37">
        <v>-300</v>
      </c>
      <c r="K47" s="37">
        <v>-300</v>
      </c>
      <c r="L47" s="37"/>
      <c r="M47" s="37"/>
      <c r="N47" s="37">
        <v>-300</v>
      </c>
    </row>
    <row r="48" spans="1:14" ht="30" hidden="1" x14ac:dyDescent="0.25">
      <c r="A48" s="41"/>
      <c r="B48" s="41"/>
      <c r="C48" s="36"/>
      <c r="D48" s="36" t="s">
        <v>25</v>
      </c>
      <c r="E48" s="37">
        <v>-400</v>
      </c>
      <c r="F48" s="37">
        <v>-400</v>
      </c>
      <c r="G48" s="37"/>
      <c r="H48" s="37"/>
      <c r="I48" s="37"/>
      <c r="J48" s="37">
        <v>-400</v>
      </c>
      <c r="K48" s="37">
        <v>-400</v>
      </c>
      <c r="L48" s="37"/>
      <c r="M48" s="37"/>
      <c r="N48" s="37">
        <v>-400</v>
      </c>
    </row>
    <row r="49" spans="1:14" hidden="1" x14ac:dyDescent="0.25">
      <c r="A49" s="41"/>
      <c r="B49" s="41"/>
      <c r="C49" s="36"/>
      <c r="D49" s="36" t="s">
        <v>26</v>
      </c>
      <c r="E49" s="37">
        <v>-500</v>
      </c>
      <c r="F49" s="37">
        <v>-500</v>
      </c>
      <c r="G49" s="37"/>
      <c r="H49" s="37"/>
      <c r="I49" s="37"/>
      <c r="J49" s="37">
        <v>-500</v>
      </c>
      <c r="K49" s="37">
        <v>-500</v>
      </c>
      <c r="L49" s="37"/>
      <c r="M49" s="37"/>
      <c r="N49" s="37">
        <v>-500</v>
      </c>
    </row>
    <row r="50" spans="1:14" ht="30" hidden="1" x14ac:dyDescent="0.25">
      <c r="A50" s="41"/>
      <c r="B50" s="41"/>
      <c r="C50" s="36"/>
      <c r="D50" s="36" t="s">
        <v>27</v>
      </c>
      <c r="E50" s="37">
        <v>-400</v>
      </c>
      <c r="F50" s="37">
        <v>-400</v>
      </c>
      <c r="G50" s="37"/>
      <c r="H50" s="37"/>
      <c r="I50" s="37"/>
      <c r="J50" s="37">
        <v>-400</v>
      </c>
      <c r="K50" s="37">
        <v>-400</v>
      </c>
      <c r="L50" s="37"/>
      <c r="M50" s="37"/>
      <c r="N50" s="37">
        <v>-400</v>
      </c>
    </row>
    <row r="51" spans="1:14" hidden="1" x14ac:dyDescent="0.25">
      <c r="A51" s="41"/>
      <c r="B51" s="41"/>
      <c r="C51" s="36"/>
      <c r="D51" s="36" t="s">
        <v>30</v>
      </c>
      <c r="E51" s="37">
        <v>86649.9</v>
      </c>
      <c r="F51" s="37">
        <f t="shared" ref="F51:K51" si="15">E51*1.05</f>
        <v>90982.395000000004</v>
      </c>
      <c r="G51" s="37"/>
      <c r="H51" s="37"/>
      <c r="I51" s="37"/>
      <c r="J51" s="37">
        <f t="shared" si="15"/>
        <v>0</v>
      </c>
      <c r="K51" s="37">
        <f t="shared" si="15"/>
        <v>0</v>
      </c>
      <c r="L51" s="37"/>
      <c r="M51" s="37"/>
      <c r="N51" s="37">
        <f>K51*1.05</f>
        <v>0</v>
      </c>
    </row>
    <row r="52" spans="1:14" x14ac:dyDescent="0.25">
      <c r="A52" s="82" t="s">
        <v>33</v>
      </c>
      <c r="B52" s="82" t="s">
        <v>59</v>
      </c>
      <c r="C52" s="83" t="s">
        <v>53</v>
      </c>
      <c r="D52" s="36" t="s">
        <v>19</v>
      </c>
      <c r="E52" s="24">
        <f>E53+E62+E63+E54</f>
        <v>411346.30000000005</v>
      </c>
      <c r="F52" s="24">
        <f>F53+F62+F63+F54</f>
        <v>416203.44500000001</v>
      </c>
      <c r="G52" s="42">
        <f>G53+G59+G60+G63</f>
        <v>31121.4</v>
      </c>
      <c r="H52" s="42">
        <f>H53+H59+H60+H63</f>
        <v>29955.3</v>
      </c>
      <c r="I52" s="42">
        <f>I53+I59+I60+I63</f>
        <v>24945.3</v>
      </c>
      <c r="J52" s="42">
        <f t="shared" ref="J52:N52" si="16">J53+J59+J60+J63</f>
        <v>24880.400000000001</v>
      </c>
      <c r="K52" s="42">
        <f t="shared" si="16"/>
        <v>24880.400000000001</v>
      </c>
      <c r="L52" s="42">
        <f t="shared" si="16"/>
        <v>24880.400000000001</v>
      </c>
      <c r="M52" s="42">
        <f t="shared" si="16"/>
        <v>24880.400000000001</v>
      </c>
      <c r="N52" s="42">
        <f t="shared" si="16"/>
        <v>24880.400000000001</v>
      </c>
    </row>
    <row r="53" spans="1:14" ht="30" x14ac:dyDescent="0.25">
      <c r="A53" s="82"/>
      <c r="B53" s="82"/>
      <c r="C53" s="83"/>
      <c r="D53" s="38" t="s">
        <v>43</v>
      </c>
      <c r="E53" s="42">
        <v>67481.399999999994</v>
      </c>
      <c r="F53" s="42">
        <v>76538</v>
      </c>
      <c r="G53" s="42">
        <v>31121.4</v>
      </c>
      <c r="H53" s="43">
        <v>29805.3</v>
      </c>
      <c r="I53" s="42">
        <v>24747.8</v>
      </c>
      <c r="J53" s="42">
        <v>24682.9</v>
      </c>
      <c r="K53" s="42">
        <v>24682.9</v>
      </c>
      <c r="L53" s="42">
        <v>24682.9</v>
      </c>
      <c r="M53" s="42">
        <v>24682.9</v>
      </c>
      <c r="N53" s="42">
        <v>24682.9</v>
      </c>
    </row>
    <row r="54" spans="1:14" ht="35.25" hidden="1" customHeight="1" x14ac:dyDescent="0.25">
      <c r="A54" s="82"/>
      <c r="B54" s="82"/>
      <c r="C54" s="83"/>
      <c r="D54" s="36" t="s">
        <v>13</v>
      </c>
      <c r="E54" s="24">
        <v>4530</v>
      </c>
      <c r="F54" s="24">
        <f t="shared" ref="F54:N54" si="17">F55</f>
        <v>0</v>
      </c>
      <c r="G54" s="24"/>
      <c r="H54" s="24"/>
      <c r="I54" s="24"/>
      <c r="J54" s="24">
        <f t="shared" si="17"/>
        <v>0</v>
      </c>
      <c r="K54" s="24">
        <f t="shared" si="17"/>
        <v>0</v>
      </c>
      <c r="L54" s="24"/>
      <c r="M54" s="24"/>
      <c r="N54" s="24">
        <f t="shared" si="17"/>
        <v>0</v>
      </c>
    </row>
    <row r="55" spans="1:14" hidden="1" x14ac:dyDescent="0.25">
      <c r="A55" s="82"/>
      <c r="B55" s="82"/>
      <c r="C55" s="83"/>
      <c r="D55" s="36"/>
      <c r="E55" s="24">
        <f>SUM(E56:E58)</f>
        <v>4530</v>
      </c>
      <c r="F55" s="24"/>
      <c r="G55" s="24"/>
      <c r="H55" s="37"/>
      <c r="I55" s="24"/>
      <c r="J55" s="24"/>
      <c r="K55" s="24"/>
      <c r="L55" s="24"/>
      <c r="M55" s="24"/>
      <c r="N55" s="24"/>
    </row>
    <row r="56" spans="1:14" ht="22.5" hidden="1" customHeight="1" x14ac:dyDescent="0.25">
      <c r="A56" s="82"/>
      <c r="B56" s="82"/>
      <c r="C56" s="83"/>
      <c r="D56" s="36" t="s">
        <v>31</v>
      </c>
      <c r="E56" s="24">
        <v>803</v>
      </c>
      <c r="F56" s="24"/>
      <c r="G56" s="24"/>
      <c r="H56" s="37"/>
      <c r="I56" s="24"/>
      <c r="J56" s="24"/>
      <c r="K56" s="24"/>
      <c r="L56" s="24"/>
      <c r="M56" s="24"/>
      <c r="N56" s="24"/>
    </row>
    <row r="57" spans="1:14" hidden="1" x14ac:dyDescent="0.25">
      <c r="A57" s="82"/>
      <c r="B57" s="82"/>
      <c r="C57" s="83"/>
      <c r="D57" s="36" t="s">
        <v>32</v>
      </c>
      <c r="E57" s="24">
        <v>3727</v>
      </c>
      <c r="F57" s="24"/>
      <c r="G57" s="24"/>
      <c r="H57" s="37"/>
      <c r="I57" s="24"/>
      <c r="J57" s="24"/>
      <c r="K57" s="24"/>
      <c r="L57" s="24"/>
      <c r="M57" s="24"/>
      <c r="N57" s="24"/>
    </row>
    <row r="58" spans="1:14" hidden="1" x14ac:dyDescent="0.25">
      <c r="A58" s="82"/>
      <c r="B58" s="82"/>
      <c r="C58" s="83"/>
      <c r="D58" s="36" t="s">
        <v>22</v>
      </c>
      <c r="E58" s="24">
        <v>0</v>
      </c>
      <c r="F58" s="24"/>
      <c r="G58" s="24"/>
      <c r="H58" s="37"/>
      <c r="I58" s="24"/>
      <c r="J58" s="24"/>
      <c r="K58" s="24"/>
      <c r="L58" s="24"/>
      <c r="M58" s="24"/>
      <c r="N58" s="24"/>
    </row>
    <row r="59" spans="1:14" ht="37.5" customHeight="1" x14ac:dyDescent="0.25">
      <c r="A59" s="82"/>
      <c r="B59" s="82"/>
      <c r="C59" s="83"/>
      <c r="D59" s="36" t="s">
        <v>14</v>
      </c>
      <c r="E59" s="24"/>
      <c r="F59" s="24"/>
      <c r="G59" s="24"/>
      <c r="H59" s="24"/>
      <c r="I59" s="24">
        <v>79.3</v>
      </c>
      <c r="J59" s="24">
        <v>79.3</v>
      </c>
      <c r="K59" s="24">
        <v>79.3</v>
      </c>
      <c r="L59" s="24">
        <v>79.3</v>
      </c>
      <c r="M59" s="24">
        <v>79.3</v>
      </c>
      <c r="N59" s="24">
        <v>79.3</v>
      </c>
    </row>
    <row r="60" spans="1:14" ht="75.75" customHeight="1" x14ac:dyDescent="0.25">
      <c r="A60" s="82"/>
      <c r="B60" s="82"/>
      <c r="C60" s="83"/>
      <c r="D60" s="36" t="s">
        <v>23</v>
      </c>
      <c r="E60" s="24"/>
      <c r="F60" s="24"/>
      <c r="G60" s="24"/>
      <c r="H60" s="24"/>
      <c r="I60" s="24">
        <v>118.2</v>
      </c>
      <c r="J60" s="24">
        <v>118.2</v>
      </c>
      <c r="K60" s="24">
        <v>118.2</v>
      </c>
      <c r="L60" s="24">
        <v>118.2</v>
      </c>
      <c r="M60" s="24">
        <v>118.2</v>
      </c>
      <c r="N60" s="24">
        <v>118.2</v>
      </c>
    </row>
    <row r="61" spans="1:14" ht="60" hidden="1" x14ac:dyDescent="0.25">
      <c r="A61" s="82"/>
      <c r="B61" s="82"/>
      <c r="C61" s="83"/>
      <c r="D61" s="36" t="s">
        <v>16</v>
      </c>
      <c r="E61" s="24"/>
      <c r="F61" s="24"/>
      <c r="G61" s="24"/>
      <c r="H61" s="37"/>
      <c r="I61" s="24"/>
      <c r="J61" s="24"/>
      <c r="K61" s="24"/>
      <c r="L61" s="24"/>
      <c r="M61" s="24"/>
      <c r="N61" s="24"/>
    </row>
    <row r="62" spans="1:14" ht="45" hidden="1" x14ac:dyDescent="0.25">
      <c r="A62" s="82"/>
      <c r="B62" s="82"/>
      <c r="C62" s="83"/>
      <c r="D62" s="36" t="s">
        <v>17</v>
      </c>
      <c r="E62" s="24">
        <v>332724</v>
      </c>
      <c r="F62" s="24">
        <v>332724</v>
      </c>
      <c r="G62" s="24"/>
      <c r="H62" s="37"/>
      <c r="I62" s="37"/>
      <c r="J62" s="37">
        <f>I62*1.05</f>
        <v>0</v>
      </c>
      <c r="K62" s="37">
        <f>J62*1.05</f>
        <v>0</v>
      </c>
      <c r="L62" s="37"/>
      <c r="M62" s="37"/>
      <c r="N62" s="37">
        <f>K62*1.05</f>
        <v>0</v>
      </c>
    </row>
    <row r="63" spans="1:14" ht="33" customHeight="1" x14ac:dyDescent="0.25">
      <c r="A63" s="82"/>
      <c r="B63" s="82"/>
      <c r="C63" s="83"/>
      <c r="D63" s="36" t="s">
        <v>51</v>
      </c>
      <c r="E63" s="24">
        <f>E64</f>
        <v>6610.9</v>
      </c>
      <c r="F63" s="24">
        <f t="shared" ref="F63" si="18">F64</f>
        <v>6941.4450000000006</v>
      </c>
      <c r="G63" s="24">
        <v>0</v>
      </c>
      <c r="H63" s="24">
        <v>150</v>
      </c>
      <c r="I63" s="24"/>
      <c r="J63" s="24"/>
      <c r="K63" s="24"/>
      <c r="L63" s="24"/>
      <c r="M63" s="24"/>
      <c r="N63" s="24"/>
    </row>
    <row r="64" spans="1:14" hidden="1" x14ac:dyDescent="0.25">
      <c r="A64" s="41"/>
      <c r="B64" s="41"/>
      <c r="C64" s="36"/>
      <c r="D64" s="36"/>
      <c r="E64" s="24">
        <f>SUM(E65:E66)</f>
        <v>6610.9</v>
      </c>
      <c r="F64" s="24">
        <f t="shared" ref="F64:N64" si="19">SUM(F65:F66)</f>
        <v>6941.4450000000006</v>
      </c>
      <c r="G64" s="24"/>
      <c r="H64" s="24"/>
      <c r="I64" s="24"/>
      <c r="J64" s="24">
        <f t="shared" si="19"/>
        <v>0</v>
      </c>
      <c r="K64" s="24">
        <f t="shared" si="19"/>
        <v>0</v>
      </c>
      <c r="L64" s="24"/>
      <c r="M64" s="24"/>
      <c r="N64" s="24">
        <f t="shared" si="19"/>
        <v>0</v>
      </c>
    </row>
    <row r="65" spans="1:14" hidden="1" x14ac:dyDescent="0.25">
      <c r="A65" s="41"/>
      <c r="B65" s="41"/>
      <c r="C65" s="36"/>
      <c r="D65" s="36" t="s">
        <v>28</v>
      </c>
      <c r="E65" s="24">
        <v>2610.8000000000002</v>
      </c>
      <c r="F65" s="24">
        <f>E65*1.05</f>
        <v>2741.34</v>
      </c>
      <c r="G65" s="24"/>
      <c r="H65" s="24"/>
      <c r="I65" s="24"/>
      <c r="J65" s="24">
        <f t="shared" ref="J65:K66" si="20">I65*1.05</f>
        <v>0</v>
      </c>
      <c r="K65" s="24">
        <f t="shared" si="20"/>
        <v>0</v>
      </c>
      <c r="L65" s="24"/>
      <c r="M65" s="24"/>
      <c r="N65" s="24">
        <f>K65*1.05</f>
        <v>0</v>
      </c>
    </row>
    <row r="66" spans="1:14" hidden="1" x14ac:dyDescent="0.25">
      <c r="A66" s="41"/>
      <c r="B66" s="41"/>
      <c r="C66" s="36"/>
      <c r="D66" s="36" t="s">
        <v>30</v>
      </c>
      <c r="E66" s="24">
        <v>4000.1</v>
      </c>
      <c r="F66" s="24">
        <f>E66*1.05</f>
        <v>4200.1050000000005</v>
      </c>
      <c r="G66" s="24"/>
      <c r="H66" s="24"/>
      <c r="I66" s="24"/>
      <c r="J66" s="24">
        <f t="shared" si="20"/>
        <v>0</v>
      </c>
      <c r="K66" s="24">
        <f t="shared" si="20"/>
        <v>0</v>
      </c>
      <c r="L66" s="24"/>
      <c r="M66" s="24"/>
      <c r="N66" s="24">
        <f>K66*1.05</f>
        <v>0</v>
      </c>
    </row>
    <row r="67" spans="1:14" ht="15" customHeight="1" x14ac:dyDescent="0.25">
      <c r="A67" s="82" t="s">
        <v>33</v>
      </c>
      <c r="B67" s="82" t="s">
        <v>61</v>
      </c>
      <c r="C67" s="84" t="s">
        <v>54</v>
      </c>
      <c r="D67" s="36" t="s">
        <v>12</v>
      </c>
      <c r="E67" s="24">
        <f>E68+E72+E76+E77</f>
        <v>228012.7</v>
      </c>
      <c r="F67" s="24">
        <f>F68+F72+F76+F77</f>
        <v>209270.13500000001</v>
      </c>
      <c r="G67" s="24">
        <v>4660.6000000000004</v>
      </c>
      <c r="H67" s="24">
        <v>6869.7</v>
      </c>
      <c r="I67" s="24">
        <f>I68+I71+I72+I77</f>
        <v>5836.7000000000007</v>
      </c>
      <c r="J67" s="24">
        <f t="shared" ref="J67:N67" si="21">J68+J71+J72+J77</f>
        <v>5872.2000000000007</v>
      </c>
      <c r="K67" s="24">
        <f t="shared" si="21"/>
        <v>5872.2000000000007</v>
      </c>
      <c r="L67" s="24">
        <f t="shared" si="21"/>
        <v>5872.2000000000007</v>
      </c>
      <c r="M67" s="24">
        <f t="shared" si="21"/>
        <v>5872.2000000000007</v>
      </c>
      <c r="N67" s="24">
        <f t="shared" si="21"/>
        <v>5872.2000000000007</v>
      </c>
    </row>
    <row r="68" spans="1:14" ht="30" x14ac:dyDescent="0.25">
      <c r="A68" s="82"/>
      <c r="B68" s="82"/>
      <c r="C68" s="85"/>
      <c r="D68" s="38" t="s">
        <v>43</v>
      </c>
      <c r="E68" s="42">
        <v>126702</v>
      </c>
      <c r="F68" s="42">
        <v>105545.3</v>
      </c>
      <c r="G68" s="42">
        <v>4660.6000000000004</v>
      </c>
      <c r="H68" s="42">
        <v>6869.7</v>
      </c>
      <c r="I68" s="42">
        <v>5796.1</v>
      </c>
      <c r="J68" s="24">
        <v>5831.6</v>
      </c>
      <c r="K68" s="24">
        <v>5831.6</v>
      </c>
      <c r="L68" s="24">
        <v>5831.6</v>
      </c>
      <c r="M68" s="24">
        <v>5831.6</v>
      </c>
      <c r="N68" s="24">
        <v>5831.6</v>
      </c>
    </row>
    <row r="69" spans="1:14" ht="30" hidden="1" customHeight="1" x14ac:dyDescent="0.25">
      <c r="A69" s="82"/>
      <c r="B69" s="82"/>
      <c r="C69" s="85"/>
      <c r="D69" s="36" t="s">
        <v>13</v>
      </c>
      <c r="E69" s="24">
        <v>0</v>
      </c>
      <c r="F69" s="24">
        <f t="shared" ref="F69" si="22">F70</f>
        <v>0</v>
      </c>
      <c r="G69" s="24"/>
      <c r="H69" s="24"/>
      <c r="I69" s="24"/>
      <c r="J69" s="24"/>
      <c r="K69" s="24"/>
      <c r="L69" s="24"/>
      <c r="M69" s="24"/>
      <c r="N69" s="24"/>
    </row>
    <row r="70" spans="1:14" ht="15" hidden="1" customHeight="1" x14ac:dyDescent="0.25">
      <c r="A70" s="82"/>
      <c r="B70" s="82"/>
      <c r="C70" s="85"/>
      <c r="D70" s="36" t="s">
        <v>22</v>
      </c>
      <c r="E70" s="24">
        <v>1262.5</v>
      </c>
      <c r="F70" s="24"/>
      <c r="G70" s="24"/>
      <c r="H70" s="37"/>
      <c r="I70" s="24"/>
      <c r="J70" s="24"/>
      <c r="K70" s="24"/>
      <c r="L70" s="24"/>
      <c r="M70" s="24"/>
      <c r="N70" s="24"/>
    </row>
    <row r="71" spans="1:14" ht="34.5" customHeight="1" x14ac:dyDescent="0.25">
      <c r="A71" s="82"/>
      <c r="B71" s="82"/>
      <c r="C71" s="85"/>
      <c r="D71" s="36" t="s">
        <v>14</v>
      </c>
      <c r="E71" s="24"/>
      <c r="F71" s="24"/>
      <c r="G71" s="24"/>
      <c r="H71" s="37"/>
      <c r="I71" s="24"/>
      <c r="J71" s="24"/>
      <c r="K71" s="24"/>
      <c r="L71" s="24"/>
      <c r="M71" s="24"/>
      <c r="N71" s="24"/>
    </row>
    <row r="72" spans="1:14" ht="71.25" customHeight="1" x14ac:dyDescent="0.25">
      <c r="A72" s="82"/>
      <c r="B72" s="82"/>
      <c r="C72" s="85"/>
      <c r="D72" s="36" t="s">
        <v>23</v>
      </c>
      <c r="E72" s="24">
        <f>E73</f>
        <v>400</v>
      </c>
      <c r="F72" s="24">
        <f t="shared" ref="F72" si="23">F74</f>
        <v>0</v>
      </c>
      <c r="G72" s="24"/>
      <c r="H72" s="24"/>
      <c r="I72" s="24">
        <v>40.6</v>
      </c>
      <c r="J72" s="24">
        <v>40.6</v>
      </c>
      <c r="K72" s="24">
        <v>40.6</v>
      </c>
      <c r="L72" s="24">
        <v>40.6</v>
      </c>
      <c r="M72" s="24">
        <v>40.6</v>
      </c>
      <c r="N72" s="24">
        <v>40.6</v>
      </c>
    </row>
    <row r="73" spans="1:14" ht="15" hidden="1" customHeight="1" x14ac:dyDescent="0.25">
      <c r="A73" s="82"/>
      <c r="B73" s="82"/>
      <c r="C73" s="85"/>
      <c r="D73" s="36"/>
      <c r="E73" s="24">
        <f>SUM(E74:E74)</f>
        <v>400</v>
      </c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5" hidden="1" customHeight="1" x14ac:dyDescent="0.25">
      <c r="A74" s="82"/>
      <c r="B74" s="82"/>
      <c r="C74" s="85"/>
      <c r="D74" s="36" t="s">
        <v>34</v>
      </c>
      <c r="E74" s="24">
        <v>400</v>
      </c>
      <c r="F74" s="24"/>
      <c r="G74" s="24"/>
      <c r="H74" s="37"/>
      <c r="I74" s="24"/>
      <c r="J74" s="24"/>
      <c r="K74" s="24"/>
      <c r="L74" s="24"/>
      <c r="M74" s="24"/>
      <c r="N74" s="24"/>
    </row>
    <row r="75" spans="1:14" ht="60" hidden="1" customHeight="1" x14ac:dyDescent="0.25">
      <c r="A75" s="82"/>
      <c r="B75" s="82"/>
      <c r="C75" s="85"/>
      <c r="D75" s="36" t="s">
        <v>16</v>
      </c>
      <c r="E75" s="24"/>
      <c r="F75" s="24"/>
      <c r="G75" s="24"/>
      <c r="H75" s="37"/>
      <c r="I75" s="24"/>
      <c r="J75" s="24"/>
      <c r="K75" s="24"/>
      <c r="L75" s="24"/>
      <c r="M75" s="24"/>
      <c r="N75" s="24"/>
    </row>
    <row r="76" spans="1:14" ht="45" hidden="1" customHeight="1" x14ac:dyDescent="0.25">
      <c r="A76" s="82"/>
      <c r="B76" s="82"/>
      <c r="C76" s="85"/>
      <c r="D76" s="36" t="s">
        <v>17</v>
      </c>
      <c r="E76" s="24">
        <v>53028</v>
      </c>
      <c r="F76" s="24">
        <v>53028</v>
      </c>
      <c r="G76" s="24"/>
      <c r="H76" s="37"/>
      <c r="I76" s="37"/>
      <c r="J76" s="37">
        <f>I76*1.05</f>
        <v>0</v>
      </c>
      <c r="K76" s="37">
        <f>J76*1.05</f>
        <v>0</v>
      </c>
      <c r="L76" s="37"/>
      <c r="M76" s="37"/>
      <c r="N76" s="37">
        <f>K76*1.05</f>
        <v>0</v>
      </c>
    </row>
    <row r="77" spans="1:14" ht="22.5" customHeight="1" x14ac:dyDescent="0.25">
      <c r="A77" s="82"/>
      <c r="B77" s="82"/>
      <c r="C77" s="86"/>
      <c r="D77" s="36" t="s">
        <v>18</v>
      </c>
      <c r="E77" s="24">
        <f>E78</f>
        <v>47882.7</v>
      </c>
      <c r="F77" s="24">
        <f t="shared" ref="F77" si="24">F78</f>
        <v>50696.835000000006</v>
      </c>
      <c r="G77" s="24"/>
      <c r="H77" s="24"/>
      <c r="I77" s="24"/>
      <c r="J77" s="24"/>
      <c r="K77" s="24"/>
      <c r="L77" s="24"/>
      <c r="M77" s="24"/>
      <c r="N77" s="24"/>
    </row>
    <row r="78" spans="1:14" hidden="1" x14ac:dyDescent="0.25">
      <c r="A78" s="41"/>
      <c r="B78" s="41"/>
      <c r="C78" s="36"/>
      <c r="D78" s="36"/>
      <c r="E78" s="24">
        <f>SUM(E79:E81)</f>
        <v>47882.7</v>
      </c>
      <c r="F78" s="24">
        <f t="shared" ref="F78:N78" si="25">SUM(F79:F81)</f>
        <v>50696.835000000006</v>
      </c>
      <c r="G78" s="24"/>
      <c r="H78" s="24"/>
      <c r="I78" s="24"/>
      <c r="J78" s="24">
        <f t="shared" si="25"/>
        <v>0</v>
      </c>
      <c r="K78" s="24">
        <f t="shared" si="25"/>
        <v>0</v>
      </c>
      <c r="L78" s="24"/>
      <c r="M78" s="24"/>
      <c r="N78" s="24">
        <f t="shared" si="25"/>
        <v>0</v>
      </c>
    </row>
    <row r="79" spans="1:14" hidden="1" x14ac:dyDescent="0.25">
      <c r="A79" s="41"/>
      <c r="B79" s="41"/>
      <c r="C79" s="36"/>
      <c r="D79" s="36" t="s">
        <v>28</v>
      </c>
      <c r="E79" s="24">
        <v>36057.1</v>
      </c>
      <c r="F79" s="24">
        <f>E79*1.05</f>
        <v>37859.955000000002</v>
      </c>
      <c r="G79" s="24"/>
      <c r="H79" s="24"/>
      <c r="I79" s="24"/>
      <c r="J79" s="24">
        <f t="shared" ref="J79:K79" si="26">I79*1.05</f>
        <v>0</v>
      </c>
      <c r="K79" s="24">
        <f t="shared" si="26"/>
        <v>0</v>
      </c>
      <c r="L79" s="24"/>
      <c r="M79" s="24"/>
      <c r="N79" s="24">
        <f>K79*1.05</f>
        <v>0</v>
      </c>
    </row>
    <row r="80" spans="1:14" hidden="1" x14ac:dyDescent="0.25">
      <c r="A80" s="41"/>
      <c r="B80" s="41"/>
      <c r="C80" s="36"/>
      <c r="D80" s="36" t="s">
        <v>34</v>
      </c>
      <c r="E80" s="24">
        <v>-400</v>
      </c>
      <c r="F80" s="24"/>
      <c r="G80" s="24"/>
      <c r="H80" s="37"/>
      <c r="I80" s="24"/>
      <c r="J80" s="24"/>
      <c r="K80" s="24"/>
      <c r="L80" s="24"/>
      <c r="M80" s="24"/>
      <c r="N80" s="24"/>
    </row>
    <row r="81" spans="1:14" hidden="1" x14ac:dyDescent="0.25">
      <c r="A81" s="41"/>
      <c r="B81" s="41"/>
      <c r="C81" s="36"/>
      <c r="D81" s="36" t="s">
        <v>30</v>
      </c>
      <c r="E81" s="24">
        <v>12225.6</v>
      </c>
      <c r="F81" s="24">
        <f>E81*1.05</f>
        <v>12836.880000000001</v>
      </c>
      <c r="G81" s="24"/>
      <c r="H81" s="24"/>
      <c r="I81" s="24"/>
      <c r="J81" s="24">
        <f t="shared" ref="J81:K81" si="27">I81*1.05</f>
        <v>0</v>
      </c>
      <c r="K81" s="24">
        <f t="shared" si="27"/>
        <v>0</v>
      </c>
      <c r="L81" s="24"/>
      <c r="M81" s="24"/>
      <c r="N81" s="24">
        <f>K81*1.05</f>
        <v>0</v>
      </c>
    </row>
    <row r="82" spans="1:14" x14ac:dyDescent="0.25">
      <c r="A82" s="82" t="s">
        <v>33</v>
      </c>
      <c r="B82" s="82" t="s">
        <v>42</v>
      </c>
      <c r="C82" s="83" t="s">
        <v>55</v>
      </c>
      <c r="D82" s="36" t="s">
        <v>12</v>
      </c>
      <c r="E82" s="24">
        <f>E83</f>
        <v>15579</v>
      </c>
      <c r="F82" s="24">
        <f t="shared" ref="F82" si="28">F83</f>
        <v>17502.8</v>
      </c>
      <c r="G82" s="24">
        <v>18412.7</v>
      </c>
      <c r="H82" s="24">
        <v>11583.7</v>
      </c>
      <c r="I82" s="24">
        <v>2020.2</v>
      </c>
      <c r="J82" s="24">
        <f>J83+J85+J86+J89</f>
        <v>2020.3</v>
      </c>
      <c r="K82" s="24">
        <f t="shared" ref="K82:N82" si="29">K83+K85+K86+K89</f>
        <v>2020.3</v>
      </c>
      <c r="L82" s="24">
        <f t="shared" si="29"/>
        <v>2020.3</v>
      </c>
      <c r="M82" s="24">
        <f t="shared" si="29"/>
        <v>2020.3</v>
      </c>
      <c r="N82" s="24">
        <f t="shared" si="29"/>
        <v>2020.3</v>
      </c>
    </row>
    <row r="83" spans="1:14" ht="30" x14ac:dyDescent="0.25">
      <c r="A83" s="82"/>
      <c r="B83" s="82"/>
      <c r="C83" s="83"/>
      <c r="D83" s="38" t="s">
        <v>43</v>
      </c>
      <c r="E83" s="42">
        <v>15579</v>
      </c>
      <c r="F83" s="42">
        <v>17502.8</v>
      </c>
      <c r="G83" s="42">
        <v>17212.7</v>
      </c>
      <c r="H83" s="39">
        <v>10383.700000000001</v>
      </c>
      <c r="I83" s="24">
        <v>2020.3</v>
      </c>
      <c r="J83" s="24">
        <v>2020.3</v>
      </c>
      <c r="K83" s="24">
        <v>2020.3</v>
      </c>
      <c r="L83" s="24">
        <v>2020.3</v>
      </c>
      <c r="M83" s="24">
        <v>2020.3</v>
      </c>
      <c r="N83" s="24">
        <v>2020.3</v>
      </c>
    </row>
    <row r="84" spans="1:14" ht="30" hidden="1" x14ac:dyDescent="0.25">
      <c r="A84" s="82"/>
      <c r="B84" s="82"/>
      <c r="C84" s="83"/>
      <c r="D84" s="36" t="s">
        <v>13</v>
      </c>
      <c r="E84" s="24"/>
      <c r="F84" s="24"/>
      <c r="G84" s="24"/>
      <c r="H84" s="37"/>
      <c r="I84" s="24"/>
      <c r="J84" s="24"/>
      <c r="K84" s="24"/>
      <c r="L84" s="24"/>
      <c r="M84" s="24"/>
      <c r="N84" s="24"/>
    </row>
    <row r="85" spans="1:14" ht="39.75" customHeight="1" x14ac:dyDescent="0.25">
      <c r="A85" s="82"/>
      <c r="B85" s="82"/>
      <c r="C85" s="83"/>
      <c r="D85" s="36" t="s">
        <v>13</v>
      </c>
      <c r="E85" s="24"/>
      <c r="F85" s="24"/>
      <c r="G85" s="24">
        <v>1200</v>
      </c>
      <c r="H85" s="37">
        <v>1200</v>
      </c>
      <c r="I85" s="24"/>
      <c r="J85" s="24"/>
      <c r="K85" s="24"/>
      <c r="L85" s="24"/>
      <c r="M85" s="24"/>
      <c r="N85" s="24"/>
    </row>
    <row r="86" spans="1:14" ht="60.75" customHeight="1" x14ac:dyDescent="0.25">
      <c r="A86" s="82"/>
      <c r="B86" s="82"/>
      <c r="C86" s="83"/>
      <c r="D86" s="36" t="s">
        <v>23</v>
      </c>
      <c r="E86" s="24"/>
      <c r="F86" s="24"/>
      <c r="G86" s="24"/>
      <c r="H86" s="37"/>
      <c r="I86" s="24"/>
      <c r="J86" s="24"/>
      <c r="K86" s="24"/>
      <c r="L86" s="24"/>
      <c r="M86" s="24"/>
      <c r="N86" s="24"/>
    </row>
    <row r="87" spans="1:14" ht="60" hidden="1" x14ac:dyDescent="0.25">
      <c r="A87" s="82"/>
      <c r="B87" s="82"/>
      <c r="C87" s="83"/>
      <c r="D87" s="36" t="s">
        <v>16</v>
      </c>
      <c r="E87" s="24"/>
      <c r="F87" s="24"/>
      <c r="G87" s="24"/>
      <c r="H87" s="37"/>
      <c r="I87" s="24"/>
      <c r="J87" s="24"/>
      <c r="K87" s="24"/>
      <c r="L87" s="24"/>
      <c r="M87" s="24"/>
      <c r="N87" s="24"/>
    </row>
    <row r="88" spans="1:14" ht="45" hidden="1" x14ac:dyDescent="0.25">
      <c r="A88" s="82"/>
      <c r="B88" s="82"/>
      <c r="C88" s="83"/>
      <c r="D88" s="36" t="s">
        <v>17</v>
      </c>
      <c r="E88" s="24"/>
      <c r="F88" s="24"/>
      <c r="G88" s="24"/>
      <c r="H88" s="37"/>
      <c r="I88" s="24"/>
      <c r="J88" s="24"/>
      <c r="K88" s="24"/>
      <c r="L88" s="24"/>
      <c r="M88" s="24"/>
      <c r="N88" s="24"/>
    </row>
    <row r="89" spans="1:14" ht="18.75" customHeight="1" x14ac:dyDescent="0.25">
      <c r="A89" s="82"/>
      <c r="B89" s="82"/>
      <c r="C89" s="83"/>
      <c r="D89" s="36" t="s">
        <v>18</v>
      </c>
      <c r="E89" s="24"/>
      <c r="F89" s="24"/>
      <c r="G89" s="24"/>
      <c r="H89" s="37"/>
      <c r="I89" s="24"/>
      <c r="J89" s="24"/>
      <c r="K89" s="24"/>
      <c r="L89" s="24"/>
      <c r="M89" s="24"/>
      <c r="N89" s="24"/>
    </row>
    <row r="90" spans="1:14" hidden="1" x14ac:dyDescent="0.25">
      <c r="A90" s="82"/>
      <c r="B90" s="82"/>
      <c r="C90" s="83"/>
      <c r="D90" s="36"/>
      <c r="E90" s="42"/>
      <c r="F90" s="42"/>
      <c r="G90" s="42"/>
      <c r="H90" s="42"/>
      <c r="I90" s="42"/>
      <c r="J90" s="42"/>
      <c r="K90" s="42"/>
      <c r="L90" s="42"/>
      <c r="M90" s="42"/>
      <c r="N90" s="42"/>
    </row>
    <row r="91" spans="1:14" hidden="1" x14ac:dyDescent="0.25">
      <c r="A91" s="82"/>
      <c r="B91" s="82"/>
      <c r="C91" s="83"/>
      <c r="D91" s="38"/>
      <c r="E91" s="42"/>
      <c r="F91" s="42"/>
      <c r="G91" s="42"/>
      <c r="H91" s="42"/>
      <c r="I91" s="42"/>
      <c r="J91" s="42"/>
      <c r="K91" s="42"/>
      <c r="L91" s="42"/>
      <c r="M91" s="42"/>
      <c r="N91" s="42"/>
    </row>
    <row r="92" spans="1:14" hidden="1" x14ac:dyDescent="0.25">
      <c r="A92" s="82"/>
      <c r="B92" s="82"/>
      <c r="C92" s="83"/>
      <c r="D92" s="36"/>
      <c r="E92" s="24"/>
      <c r="F92" s="24"/>
      <c r="G92" s="24"/>
      <c r="H92" s="37"/>
      <c r="I92" s="24"/>
      <c r="J92" s="24"/>
      <c r="K92" s="24"/>
      <c r="L92" s="24"/>
      <c r="M92" s="24"/>
      <c r="N92" s="24"/>
    </row>
    <row r="93" spans="1:14" hidden="1" x14ac:dyDescent="0.25">
      <c r="A93" s="82"/>
      <c r="B93" s="82"/>
      <c r="C93" s="83"/>
      <c r="D93" s="36"/>
      <c r="E93" s="24"/>
      <c r="F93" s="24"/>
      <c r="G93" s="24"/>
      <c r="H93" s="37"/>
      <c r="I93" s="24"/>
      <c r="J93" s="24"/>
      <c r="K93" s="24"/>
      <c r="L93" s="24"/>
      <c r="M93" s="24"/>
      <c r="N93" s="24"/>
    </row>
    <row r="94" spans="1:14" hidden="1" x14ac:dyDescent="0.25">
      <c r="A94" s="82"/>
      <c r="B94" s="82"/>
      <c r="C94" s="83"/>
      <c r="D94" s="36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idden="1" x14ac:dyDescent="0.25">
      <c r="A95" s="82"/>
      <c r="B95" s="82"/>
      <c r="C95" s="83"/>
      <c r="D95" s="36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idden="1" x14ac:dyDescent="0.25">
      <c r="A96" s="82"/>
      <c r="B96" s="82"/>
      <c r="C96" s="83"/>
      <c r="D96" s="36"/>
      <c r="E96" s="24"/>
      <c r="F96" s="24"/>
      <c r="G96" s="24"/>
      <c r="H96" s="37"/>
      <c r="I96" s="24"/>
      <c r="J96" s="24"/>
      <c r="K96" s="24"/>
      <c r="L96" s="24"/>
      <c r="M96" s="24"/>
      <c r="N96" s="24"/>
    </row>
    <row r="97" spans="1:14" hidden="1" x14ac:dyDescent="0.25">
      <c r="A97" s="82"/>
      <c r="B97" s="82"/>
      <c r="C97" s="83"/>
      <c r="D97" s="36"/>
      <c r="E97" s="24"/>
      <c r="F97" s="24"/>
      <c r="G97" s="24"/>
      <c r="H97" s="37"/>
      <c r="I97" s="24"/>
      <c r="J97" s="24"/>
      <c r="K97" s="24"/>
      <c r="L97" s="24"/>
      <c r="M97" s="24"/>
      <c r="N97" s="24"/>
    </row>
    <row r="98" spans="1:14" hidden="1" x14ac:dyDescent="0.25">
      <c r="A98" s="82"/>
      <c r="B98" s="82"/>
      <c r="C98" s="83"/>
      <c r="D98" s="36"/>
      <c r="E98" s="24"/>
      <c r="F98" s="24"/>
      <c r="G98" s="24"/>
      <c r="H98" s="37"/>
      <c r="I98" s="24"/>
      <c r="J98" s="24"/>
      <c r="K98" s="24"/>
      <c r="L98" s="24"/>
      <c r="M98" s="24"/>
      <c r="N98" s="24"/>
    </row>
    <row r="99" spans="1:14" hidden="1" x14ac:dyDescent="0.25">
      <c r="A99" s="82"/>
      <c r="B99" s="82"/>
      <c r="C99" s="83"/>
      <c r="D99" s="36"/>
      <c r="E99" s="24"/>
      <c r="F99" s="24"/>
      <c r="G99" s="24"/>
      <c r="H99" s="37"/>
      <c r="I99" s="24"/>
      <c r="J99" s="24"/>
      <c r="K99" s="24"/>
      <c r="L99" s="24"/>
      <c r="M99" s="24"/>
      <c r="N99" s="24"/>
    </row>
    <row r="100" spans="1:14" hidden="1" x14ac:dyDescent="0.25">
      <c r="A100" s="82"/>
      <c r="B100" s="82"/>
      <c r="C100" s="83"/>
      <c r="D100" s="36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  <row r="101" spans="1:14" hidden="1" x14ac:dyDescent="0.25">
      <c r="A101" s="41"/>
      <c r="B101" s="41"/>
      <c r="C101" s="36"/>
      <c r="D101" s="36"/>
      <c r="E101" s="24"/>
      <c r="F101" s="24"/>
      <c r="G101" s="24"/>
      <c r="H101" s="24"/>
      <c r="I101" s="24"/>
      <c r="J101" s="24"/>
      <c r="K101" s="24"/>
      <c r="L101" s="24"/>
      <c r="M101" s="24"/>
      <c r="N101" s="24"/>
    </row>
    <row r="102" spans="1:14" hidden="1" x14ac:dyDescent="0.25">
      <c r="A102" s="41"/>
      <c r="B102" s="41"/>
      <c r="C102" s="36"/>
      <c r="D102" s="36"/>
      <c r="E102" s="24"/>
      <c r="F102" s="24"/>
      <c r="G102" s="24"/>
      <c r="H102" s="24"/>
      <c r="I102" s="24"/>
      <c r="J102" s="24"/>
      <c r="K102" s="24"/>
      <c r="L102" s="24"/>
      <c r="M102" s="24"/>
      <c r="N102" s="24"/>
    </row>
    <row r="103" spans="1:14" hidden="1" x14ac:dyDescent="0.25">
      <c r="A103" s="41"/>
      <c r="B103" s="41"/>
      <c r="C103" s="36"/>
      <c r="D103" s="36"/>
      <c r="E103" s="24"/>
      <c r="F103" s="24"/>
      <c r="G103" s="24"/>
      <c r="H103" s="37"/>
      <c r="I103" s="24"/>
      <c r="J103" s="24"/>
      <c r="K103" s="24"/>
      <c r="L103" s="24"/>
      <c r="M103" s="24"/>
      <c r="N103" s="24"/>
    </row>
    <row r="104" spans="1:14" hidden="1" x14ac:dyDescent="0.25">
      <c r="A104" s="82"/>
      <c r="B104" s="82"/>
      <c r="C104" s="83"/>
      <c r="D104" s="36"/>
      <c r="E104" s="24"/>
      <c r="F104" s="24"/>
      <c r="G104" s="24"/>
      <c r="H104" s="24"/>
      <c r="I104" s="24"/>
      <c r="J104" s="24"/>
      <c r="K104" s="24"/>
      <c r="L104" s="24"/>
      <c r="M104" s="24"/>
      <c r="N104" s="24"/>
    </row>
    <row r="105" spans="1:14" hidden="1" x14ac:dyDescent="0.25">
      <c r="A105" s="82"/>
      <c r="B105" s="82"/>
      <c r="C105" s="83"/>
      <c r="D105" s="36"/>
      <c r="E105" s="42"/>
      <c r="F105" s="42"/>
      <c r="G105" s="42"/>
      <c r="H105" s="42"/>
      <c r="I105" s="42"/>
      <c r="J105" s="42"/>
      <c r="K105" s="42"/>
      <c r="L105" s="42"/>
      <c r="M105" s="42"/>
      <c r="N105" s="42"/>
    </row>
    <row r="106" spans="1:14" hidden="1" x14ac:dyDescent="0.25">
      <c r="A106" s="82"/>
      <c r="B106" s="82"/>
      <c r="C106" s="83"/>
      <c r="D106" s="36"/>
      <c r="E106" s="24"/>
      <c r="F106" s="24"/>
      <c r="G106" s="24"/>
      <c r="H106" s="37"/>
      <c r="I106" s="24"/>
      <c r="J106" s="24"/>
      <c r="K106" s="24"/>
      <c r="L106" s="24"/>
      <c r="M106" s="24"/>
      <c r="N106" s="24"/>
    </row>
    <row r="107" spans="1:14" hidden="1" x14ac:dyDescent="0.25">
      <c r="A107" s="82"/>
      <c r="B107" s="82"/>
      <c r="C107" s="83"/>
      <c r="D107" s="36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1:14" hidden="1" x14ac:dyDescent="0.25">
      <c r="A108" s="82"/>
      <c r="B108" s="82"/>
      <c r="C108" s="83"/>
      <c r="D108" s="36"/>
      <c r="E108" s="24"/>
      <c r="F108" s="24"/>
      <c r="G108" s="24"/>
      <c r="H108" s="37"/>
      <c r="I108" s="24"/>
      <c r="J108" s="24"/>
      <c r="K108" s="24"/>
      <c r="L108" s="24"/>
      <c r="M108" s="24"/>
      <c r="N108" s="24"/>
    </row>
    <row r="109" spans="1:14" hidden="1" x14ac:dyDescent="0.25">
      <c r="A109" s="82"/>
      <c r="B109" s="82"/>
      <c r="C109" s="83"/>
      <c r="D109" s="36"/>
      <c r="E109" s="24"/>
      <c r="F109" s="24"/>
      <c r="G109" s="24"/>
      <c r="H109" s="37"/>
      <c r="I109" s="24"/>
      <c r="J109" s="24"/>
      <c r="K109" s="24"/>
      <c r="L109" s="24"/>
      <c r="M109" s="24"/>
      <c r="N109" s="24"/>
    </row>
    <row r="110" spans="1:14" hidden="1" x14ac:dyDescent="0.25">
      <c r="A110" s="82"/>
      <c r="B110" s="82"/>
      <c r="C110" s="83"/>
      <c r="D110" s="36"/>
      <c r="E110" s="24"/>
      <c r="F110" s="24"/>
      <c r="G110" s="24"/>
      <c r="H110" s="24"/>
      <c r="I110" s="24"/>
      <c r="J110" s="24"/>
      <c r="K110" s="24"/>
      <c r="L110" s="24"/>
      <c r="M110" s="24"/>
      <c r="N110" s="24"/>
    </row>
    <row r="111" spans="1:14" hidden="1" x14ac:dyDescent="0.25">
      <c r="A111" s="82"/>
      <c r="B111" s="82"/>
      <c r="C111" s="83"/>
      <c r="D111" s="36"/>
      <c r="E111" s="24"/>
      <c r="F111" s="24"/>
      <c r="G111" s="24"/>
      <c r="H111" s="37"/>
      <c r="I111" s="24"/>
      <c r="J111" s="24"/>
      <c r="K111" s="24"/>
      <c r="L111" s="24"/>
      <c r="M111" s="24"/>
      <c r="N111" s="24"/>
    </row>
    <row r="112" spans="1:14" hidden="1" x14ac:dyDescent="0.25">
      <c r="A112" s="82"/>
      <c r="B112" s="82"/>
      <c r="C112" s="83"/>
      <c r="D112" s="36"/>
      <c r="E112" s="24"/>
      <c r="F112" s="24"/>
      <c r="G112" s="24"/>
      <c r="H112" s="37"/>
      <c r="I112" s="24"/>
      <c r="J112" s="24"/>
      <c r="K112" s="24"/>
      <c r="L112" s="24"/>
      <c r="M112" s="24"/>
      <c r="N112" s="24"/>
    </row>
    <row r="113" spans="1:14" hidden="1" x14ac:dyDescent="0.25">
      <c r="A113" s="82"/>
      <c r="B113" s="82"/>
      <c r="C113" s="83"/>
      <c r="D113" s="36"/>
      <c r="E113" s="24"/>
      <c r="F113" s="24"/>
      <c r="G113" s="24"/>
      <c r="H113" s="37"/>
      <c r="I113" s="37"/>
      <c r="J113" s="37"/>
      <c r="K113" s="37"/>
      <c r="L113" s="37"/>
      <c r="M113" s="37"/>
      <c r="N113" s="37"/>
    </row>
    <row r="114" spans="1:14" hidden="1" x14ac:dyDescent="0.25">
      <c r="A114" s="41"/>
      <c r="B114" s="41"/>
      <c r="C114" s="36"/>
      <c r="D114" s="36"/>
      <c r="E114" s="24"/>
      <c r="F114" s="24"/>
      <c r="G114" s="24"/>
      <c r="H114" s="37"/>
      <c r="I114" s="24"/>
      <c r="J114" s="24"/>
      <c r="K114" s="24"/>
      <c r="L114" s="24"/>
      <c r="M114" s="24"/>
      <c r="N114" s="24"/>
    </row>
    <row r="115" spans="1:14" hidden="1" x14ac:dyDescent="0.25">
      <c r="A115" s="41"/>
      <c r="B115" s="41"/>
      <c r="C115" s="36"/>
      <c r="D115" s="36"/>
      <c r="E115" s="24"/>
      <c r="F115" s="24"/>
      <c r="G115" s="24"/>
      <c r="H115" s="37"/>
      <c r="I115" s="24"/>
      <c r="J115" s="24"/>
      <c r="K115" s="24"/>
      <c r="L115" s="24"/>
      <c r="M115" s="24"/>
      <c r="N115" s="24"/>
    </row>
    <row r="116" spans="1:14" hidden="1" x14ac:dyDescent="0.25">
      <c r="A116" s="41"/>
      <c r="B116" s="41"/>
      <c r="C116" s="36"/>
      <c r="D116" s="36"/>
      <c r="E116" s="24"/>
      <c r="F116" s="24"/>
      <c r="G116" s="24"/>
      <c r="H116" s="37"/>
      <c r="I116" s="24"/>
      <c r="J116" s="24"/>
      <c r="K116" s="24"/>
      <c r="L116" s="24"/>
      <c r="M116" s="24"/>
      <c r="N116" s="24"/>
    </row>
    <row r="117" spans="1:14" hidden="1" x14ac:dyDescent="0.25">
      <c r="A117" s="82"/>
      <c r="B117" s="82"/>
      <c r="C117" s="83"/>
      <c r="D117" s="36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1:14" hidden="1" x14ac:dyDescent="0.25">
      <c r="A118" s="82"/>
      <c r="B118" s="82"/>
      <c r="C118" s="83"/>
      <c r="D118" s="38"/>
      <c r="E118" s="42"/>
      <c r="F118" s="42"/>
      <c r="G118" s="42"/>
      <c r="H118" s="39"/>
      <c r="I118" s="42"/>
      <c r="J118" s="42"/>
      <c r="K118" s="42"/>
      <c r="L118" s="42"/>
      <c r="M118" s="42"/>
      <c r="N118" s="42"/>
    </row>
    <row r="119" spans="1:14" hidden="1" x14ac:dyDescent="0.25">
      <c r="A119" s="82"/>
      <c r="B119" s="82"/>
      <c r="C119" s="83"/>
      <c r="D119" s="36"/>
      <c r="E119" s="24"/>
      <c r="F119" s="24"/>
      <c r="G119" s="24"/>
      <c r="H119" s="37"/>
      <c r="I119" s="24"/>
      <c r="J119" s="24"/>
      <c r="K119" s="24"/>
      <c r="L119" s="24"/>
      <c r="M119" s="24"/>
      <c r="N119" s="24"/>
    </row>
    <row r="120" spans="1:14" hidden="1" x14ac:dyDescent="0.25">
      <c r="A120" s="82"/>
      <c r="B120" s="82"/>
      <c r="C120" s="83"/>
      <c r="D120" s="36"/>
      <c r="E120" s="24"/>
      <c r="F120" s="24"/>
      <c r="G120" s="24"/>
      <c r="H120" s="37"/>
      <c r="I120" s="24"/>
      <c r="J120" s="24"/>
      <c r="K120" s="24"/>
      <c r="L120" s="24"/>
      <c r="M120" s="24"/>
      <c r="N120" s="24"/>
    </row>
    <row r="121" spans="1:14" hidden="1" x14ac:dyDescent="0.25">
      <c r="A121" s="82"/>
      <c r="B121" s="82"/>
      <c r="C121" s="83"/>
      <c r="D121" s="36"/>
      <c r="E121" s="24"/>
      <c r="F121" s="24"/>
      <c r="G121" s="24"/>
      <c r="H121" s="37"/>
      <c r="I121" s="24"/>
      <c r="J121" s="24"/>
      <c r="K121" s="24"/>
      <c r="L121" s="24"/>
      <c r="M121" s="24"/>
      <c r="N121" s="24"/>
    </row>
    <row r="122" spans="1:14" hidden="1" x14ac:dyDescent="0.25">
      <c r="A122" s="82"/>
      <c r="B122" s="82"/>
      <c r="C122" s="83"/>
      <c r="D122" s="36"/>
      <c r="E122" s="24"/>
      <c r="F122" s="24"/>
      <c r="G122" s="24"/>
      <c r="H122" s="37"/>
      <c r="I122" s="24"/>
      <c r="J122" s="24"/>
      <c r="K122" s="24"/>
      <c r="L122" s="24"/>
      <c r="M122" s="24"/>
      <c r="N122" s="24"/>
    </row>
    <row r="123" spans="1:14" hidden="1" x14ac:dyDescent="0.25">
      <c r="A123" s="82"/>
      <c r="B123" s="82"/>
      <c r="C123" s="83"/>
      <c r="D123" s="36"/>
      <c r="E123" s="24"/>
      <c r="F123" s="24"/>
      <c r="G123" s="24"/>
      <c r="H123" s="24"/>
      <c r="I123" s="24"/>
      <c r="J123" s="24"/>
      <c r="K123" s="24"/>
      <c r="L123" s="24"/>
      <c r="M123" s="24"/>
      <c r="N123" s="24"/>
    </row>
    <row r="124" spans="1:14" hidden="1" x14ac:dyDescent="0.25">
      <c r="A124" s="82"/>
      <c r="B124" s="82"/>
      <c r="C124" s="83"/>
      <c r="D124" s="36"/>
      <c r="E124" s="24"/>
      <c r="F124" s="24"/>
      <c r="G124" s="24"/>
      <c r="H124" s="37"/>
      <c r="I124" s="24"/>
      <c r="J124" s="24"/>
      <c r="K124" s="24"/>
      <c r="L124" s="24"/>
      <c r="M124" s="24"/>
      <c r="N124" s="24"/>
    </row>
    <row r="125" spans="1:14" hidden="1" x14ac:dyDescent="0.25">
      <c r="A125" s="82"/>
      <c r="B125" s="82"/>
      <c r="C125" s="83"/>
      <c r="D125" s="36"/>
      <c r="E125" s="24"/>
      <c r="F125" s="24"/>
      <c r="G125" s="24"/>
      <c r="H125" s="37"/>
      <c r="I125" s="24"/>
      <c r="J125" s="24"/>
      <c r="K125" s="24"/>
      <c r="L125" s="24"/>
      <c r="M125" s="24"/>
      <c r="N125" s="24"/>
    </row>
    <row r="126" spans="1:14" hidden="1" x14ac:dyDescent="0.25">
      <c r="A126" s="82"/>
      <c r="B126" s="82"/>
      <c r="C126" s="83"/>
      <c r="D126" s="36"/>
      <c r="E126" s="24"/>
      <c r="F126" s="24"/>
      <c r="G126" s="24"/>
      <c r="H126" s="24"/>
      <c r="I126" s="24"/>
      <c r="J126" s="24"/>
      <c r="K126" s="24"/>
      <c r="L126" s="24"/>
      <c r="M126" s="24"/>
      <c r="N126" s="24"/>
    </row>
    <row r="127" spans="1:14" hidden="1" x14ac:dyDescent="0.25">
      <c r="A127" s="41"/>
      <c r="B127" s="41"/>
      <c r="C127" s="36"/>
      <c r="D127" s="36"/>
      <c r="E127" s="44">
        <f>SUM(E128:E129)</f>
        <v>7471.7999999999993</v>
      </c>
      <c r="F127" s="44">
        <f t="shared" ref="F127:N127" si="30">SUM(F128:F129)</f>
        <v>6650</v>
      </c>
      <c r="G127" s="44"/>
      <c r="H127" s="44"/>
      <c r="I127" s="44"/>
      <c r="J127" s="44">
        <f t="shared" si="30"/>
        <v>0</v>
      </c>
      <c r="K127" s="44">
        <f t="shared" si="30"/>
        <v>0</v>
      </c>
      <c r="L127" s="44"/>
      <c r="M127" s="44"/>
      <c r="N127" s="44">
        <f t="shared" si="30"/>
        <v>0</v>
      </c>
    </row>
    <row r="128" spans="1:14" hidden="1" x14ac:dyDescent="0.25">
      <c r="A128" s="45"/>
      <c r="B128" s="46"/>
      <c r="C128" s="46"/>
      <c r="D128" s="46" t="s">
        <v>35</v>
      </c>
      <c r="E128" s="44">
        <v>3278.4</v>
      </c>
      <c r="F128" s="44">
        <v>2750</v>
      </c>
      <c r="G128" s="44"/>
      <c r="H128" s="44"/>
      <c r="I128" s="44"/>
      <c r="J128" s="44">
        <f t="shared" ref="J128:K129" si="31">I128*1.05</f>
        <v>0</v>
      </c>
      <c r="K128" s="44">
        <f t="shared" si="31"/>
        <v>0</v>
      </c>
      <c r="L128" s="44"/>
      <c r="M128" s="44"/>
      <c r="N128" s="44">
        <f>K128*1.05</f>
        <v>0</v>
      </c>
    </row>
    <row r="129" spans="1:14" hidden="1" x14ac:dyDescent="0.25">
      <c r="A129" s="46"/>
      <c r="B129" s="46"/>
      <c r="C129" s="46"/>
      <c r="D129" s="46" t="s">
        <v>36</v>
      </c>
      <c r="E129" s="44">
        <v>4193.3999999999996</v>
      </c>
      <c r="F129" s="44">
        <v>3900</v>
      </c>
      <c r="G129" s="44"/>
      <c r="H129" s="44"/>
      <c r="I129" s="44"/>
      <c r="J129" s="44">
        <f t="shared" si="31"/>
        <v>0</v>
      </c>
      <c r="K129" s="44">
        <f t="shared" si="31"/>
        <v>0</v>
      </c>
      <c r="L129" s="44"/>
      <c r="M129" s="44"/>
      <c r="N129" s="44">
        <f>K129*1.05</f>
        <v>0</v>
      </c>
    </row>
    <row r="130" spans="1:14" x14ac:dyDescent="0.25">
      <c r="A130" s="82" t="s">
        <v>33</v>
      </c>
      <c r="B130" s="82" t="s">
        <v>44</v>
      </c>
      <c r="C130" s="83" t="s">
        <v>56</v>
      </c>
      <c r="D130" s="36" t="s">
        <v>12</v>
      </c>
      <c r="E130" s="24">
        <f>E131</f>
        <v>15579</v>
      </c>
      <c r="F130" s="24">
        <f t="shared" ref="F130" si="32">F131</f>
        <v>17502.8</v>
      </c>
      <c r="G130" s="24">
        <v>407.5</v>
      </c>
      <c r="H130" s="24">
        <v>243.7</v>
      </c>
      <c r="I130" s="24">
        <v>0</v>
      </c>
      <c r="J130" s="24">
        <v>0</v>
      </c>
      <c r="K130" s="24">
        <v>0</v>
      </c>
      <c r="L130" s="24">
        <v>0</v>
      </c>
      <c r="M130" s="24">
        <v>0</v>
      </c>
      <c r="N130" s="24">
        <v>0</v>
      </c>
    </row>
    <row r="131" spans="1:14" ht="30" x14ac:dyDescent="0.25">
      <c r="A131" s="82"/>
      <c r="B131" s="82"/>
      <c r="C131" s="83"/>
      <c r="D131" s="38" t="s">
        <v>43</v>
      </c>
      <c r="E131" s="42">
        <v>15579</v>
      </c>
      <c r="F131" s="42">
        <v>17502.8</v>
      </c>
      <c r="G131" s="42"/>
      <c r="H131" s="39"/>
      <c r="I131" s="42"/>
      <c r="J131" s="42"/>
      <c r="K131" s="42"/>
      <c r="L131" s="42"/>
      <c r="M131" s="42"/>
      <c r="N131" s="42"/>
    </row>
    <row r="132" spans="1:14" ht="30" x14ac:dyDescent="0.25">
      <c r="A132" s="82"/>
      <c r="B132" s="82"/>
      <c r="C132" s="83"/>
      <c r="D132" s="36" t="s">
        <v>13</v>
      </c>
      <c r="E132" s="24"/>
      <c r="F132" s="24"/>
      <c r="G132" s="24"/>
      <c r="H132" s="37"/>
      <c r="I132" s="24"/>
      <c r="J132" s="24"/>
      <c r="K132" s="24"/>
      <c r="L132" s="24"/>
      <c r="M132" s="24"/>
      <c r="N132" s="24"/>
    </row>
    <row r="133" spans="1:14" ht="60" x14ac:dyDescent="0.25">
      <c r="A133" s="82"/>
      <c r="B133" s="82"/>
      <c r="C133" s="83"/>
      <c r="D133" s="36" t="s">
        <v>23</v>
      </c>
      <c r="E133" s="24"/>
      <c r="F133" s="24"/>
      <c r="G133" s="24"/>
      <c r="H133" s="37"/>
      <c r="I133" s="24"/>
      <c r="J133" s="24"/>
      <c r="K133" s="24"/>
      <c r="L133" s="24"/>
      <c r="M133" s="24"/>
      <c r="N133" s="24"/>
    </row>
    <row r="134" spans="1:14" x14ac:dyDescent="0.25">
      <c r="A134" s="82"/>
      <c r="B134" s="82"/>
      <c r="C134" s="83"/>
      <c r="D134" s="36" t="s">
        <v>18</v>
      </c>
      <c r="E134" s="46"/>
      <c r="F134" s="46"/>
      <c r="G134" s="46"/>
      <c r="H134" s="46"/>
      <c r="I134" s="50"/>
      <c r="J134" s="46"/>
      <c r="K134" s="46"/>
      <c r="L134" s="46"/>
      <c r="M134" s="46"/>
      <c r="N134" s="46"/>
    </row>
    <row r="135" spans="1:14" x14ac:dyDescent="0.25">
      <c r="A135" s="47"/>
      <c r="B135" s="47"/>
      <c r="C135" s="47"/>
      <c r="D135" s="47"/>
      <c r="E135" s="47"/>
      <c r="F135" s="47"/>
      <c r="G135" s="47"/>
      <c r="H135" s="47"/>
      <c r="I135" s="51"/>
      <c r="J135" s="47"/>
      <c r="K135" s="47"/>
      <c r="L135" s="47"/>
      <c r="M135" s="47"/>
      <c r="N135" s="47"/>
    </row>
  </sheetData>
  <mergeCells count="51">
    <mergeCell ref="A130:A134"/>
    <mergeCell ref="B130:B134"/>
    <mergeCell ref="C130:C134"/>
    <mergeCell ref="A104:A113"/>
    <mergeCell ref="B104:B113"/>
    <mergeCell ref="C104:C113"/>
    <mergeCell ref="A117:A126"/>
    <mergeCell ref="B117:B126"/>
    <mergeCell ref="C117:C126"/>
    <mergeCell ref="A82:A89"/>
    <mergeCell ref="B82:B89"/>
    <mergeCell ref="C82:C89"/>
    <mergeCell ref="A90:A100"/>
    <mergeCell ref="B90:B100"/>
    <mergeCell ref="C90:C100"/>
    <mergeCell ref="L17:L18"/>
    <mergeCell ref="A52:A63"/>
    <mergeCell ref="B52:B63"/>
    <mergeCell ref="C52:C63"/>
    <mergeCell ref="A67:A77"/>
    <mergeCell ref="B67:B77"/>
    <mergeCell ref="C67:C77"/>
    <mergeCell ref="A20:A28"/>
    <mergeCell ref="B20:B28"/>
    <mergeCell ref="C20:C28"/>
    <mergeCell ref="A29:A44"/>
    <mergeCell ref="B29:B44"/>
    <mergeCell ref="C29:C44"/>
    <mergeCell ref="G9:H9"/>
    <mergeCell ref="J9:K9"/>
    <mergeCell ref="A10:N10"/>
    <mergeCell ref="D13:H13"/>
    <mergeCell ref="A16:B17"/>
    <mergeCell ref="C16:C18"/>
    <mergeCell ref="D16:D18"/>
    <mergeCell ref="E16:N16"/>
    <mergeCell ref="E17:E18"/>
    <mergeCell ref="F17:F18"/>
    <mergeCell ref="N17:N18"/>
    <mergeCell ref="G17:G18"/>
    <mergeCell ref="H17:H18"/>
    <mergeCell ref="I17:I18"/>
    <mergeCell ref="J17:J18"/>
    <mergeCell ref="K17:K18"/>
    <mergeCell ref="G8:H8"/>
    <mergeCell ref="J8:N8"/>
    <mergeCell ref="G5:H5"/>
    <mergeCell ref="J5:K5"/>
    <mergeCell ref="G6:H6"/>
    <mergeCell ref="G7:H7"/>
    <mergeCell ref="J7:N7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2023-06-30T11:29:11Z</dcterms:modified>
</cp:coreProperties>
</file>